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1" activeTab="10"/>
  </bookViews>
  <sheets>
    <sheet name="Род 16-3" sheetId="1" r:id="rId1"/>
    <sheet name="Род 16-4" sheetId="2" r:id="rId2"/>
    <sheet name="Род 16-5" sheetId="3" r:id="rId3"/>
    <sheet name="Сол р. 3-1" sheetId="4" r:id="rId4"/>
    <sheet name="Кур 17" sheetId="5" r:id="rId5"/>
    <sheet name="Кур 17-1" sheetId="6" r:id="rId6"/>
    <sheet name="Кур 17-4" sheetId="7" r:id="rId7"/>
    <sheet name="Кур 17-11" sheetId="8" r:id="rId8"/>
    <sheet name="Вор 16" sheetId="9" r:id="rId9"/>
    <sheet name="Вор 16-1" sheetId="10" r:id="rId10"/>
    <sheet name="Сводный" sheetId="11" r:id="rId11"/>
  </sheets>
  <externalReferences>
    <externalReference r:id="rId14"/>
  </externalReferences>
  <definedNames>
    <definedName name="_xlnm.Print_Area" localSheetId="9">'Вор 16-1'!$A$1:$O$67</definedName>
    <definedName name="_xlnm.Print_Area" localSheetId="10">'Сводный'!$A$1:$O$68</definedName>
  </definedNames>
  <calcPr fullCalcOnLoad="1"/>
</workbook>
</file>

<file path=xl/sharedStrings.xml><?xml version="1.0" encoding="utf-8"?>
<sst xmlns="http://schemas.openxmlformats.org/spreadsheetml/2006/main" count="1356" uniqueCount="134">
  <si>
    <t>Приложение № 1 к постановлению Правительства Москвы</t>
  </si>
  <si>
    <t>от 08.12.2009г.   №   1357-ПП</t>
  </si>
  <si>
    <t>Форма</t>
  </si>
  <si>
    <t>Сдается до 12 числа месяца следующего за отчетным кварталом</t>
  </si>
  <si>
    <t>ФОРМА ОТЧЕТНОСТИ</t>
  </si>
  <si>
    <t>организации, выполняющей функции управления многоквартирным домом, перед</t>
  </si>
  <si>
    <t>государственными учреждениями города Москвы инженерными службами</t>
  </si>
  <si>
    <r>
      <t xml:space="preserve"> административный округ СЗАО, </t>
    </r>
    <r>
      <rPr>
        <b/>
        <u val="single"/>
        <sz val="7"/>
        <rFont val="Tahoma"/>
        <family val="2"/>
      </rPr>
      <t>район КУРКИНО</t>
    </r>
  </si>
  <si>
    <t xml:space="preserve">по состоянию на </t>
  </si>
  <si>
    <t xml:space="preserve">Ставка план.-норм. расхода по категории* МКД (руб.) </t>
  </si>
  <si>
    <t>Договор на предоставление бюджетных субсидий (ДПБС)</t>
  </si>
  <si>
    <t>Дата заключения договора</t>
  </si>
  <si>
    <t>Номер договора</t>
  </si>
  <si>
    <t>Сумма по договору, (руб.)</t>
  </si>
  <si>
    <t>в год</t>
  </si>
  <si>
    <t>в квартал</t>
  </si>
  <si>
    <t>в месяц</t>
  </si>
  <si>
    <t>Ι</t>
  </si>
  <si>
    <t>ул.Родионовская д.16 корп.5</t>
  </si>
  <si>
    <t>ΙΙ</t>
  </si>
  <si>
    <t>Характеристика МКД</t>
  </si>
  <si>
    <t>Общая площадь без учета летних помещений, кв.м</t>
  </si>
  <si>
    <t>в том числе</t>
  </si>
  <si>
    <t>ΙΙΙ</t>
  </si>
  <si>
    <t>Общ. площадь жилых помещений</t>
  </si>
  <si>
    <t>Общая площадь нежил. помещений</t>
  </si>
  <si>
    <t>ΙV</t>
  </si>
  <si>
    <t>Площадь земельного участка в общем имуществе МКД, (кв.м.)</t>
  </si>
  <si>
    <t>Ставка на содержание земельного участка**, (руб.)</t>
  </si>
  <si>
    <t>Серия МКД/год постройки</t>
  </si>
  <si>
    <t>инд./1984</t>
  </si>
  <si>
    <t>Кол-во этажей</t>
  </si>
  <si>
    <t>3</t>
  </si>
  <si>
    <t>Подъездов</t>
  </si>
  <si>
    <t>Квартир</t>
  </si>
  <si>
    <t>Наименование показателей</t>
  </si>
  <si>
    <t>нарастающим итогом с начала года</t>
  </si>
  <si>
    <t>Примечание:</t>
  </si>
  <si>
    <t>за отчетный квартал</t>
  </si>
  <si>
    <t>1.</t>
  </si>
  <si>
    <t>ВСЕГО сумма по договору на предоставление субсидий из бюджета города Москвы, (руб.)</t>
  </si>
  <si>
    <t>2.</t>
  </si>
  <si>
    <t>Фактически поступило из бюджета города за отчетный период, (руб.)</t>
  </si>
  <si>
    <t>3.</t>
  </si>
  <si>
    <t>Разница между суммой по договору на предоставление бюджетных субсидий и фактически полученной суммой из бюджета города, (руб.)</t>
  </si>
  <si>
    <t xml:space="preserve"> -</t>
  </si>
  <si>
    <t>4.</t>
  </si>
  <si>
    <t>В том числе (из строки 5) использовано средств, полученных из бюджета города (строка 2) за отчетный период, всего: (руб.)</t>
  </si>
  <si>
    <t>всего</t>
  </si>
  <si>
    <t>Примечание</t>
  </si>
  <si>
    <t>собственными силами</t>
  </si>
  <si>
    <t>с привлечением сторонней организации</t>
  </si>
  <si>
    <t>(причины невыполнения)</t>
  </si>
  <si>
    <t>4а</t>
  </si>
  <si>
    <t>4б</t>
  </si>
  <si>
    <t>5.</t>
  </si>
  <si>
    <t>С П Р А В О Ч Н О:</t>
  </si>
  <si>
    <t>Выполнено работ по содержанию и текущему ремонту общего имущества МКД по смете расходов ТСЖ, ЖСК, ЖК или приложениям к договору управления за отчетный период - всего, (руб.)   в том числе</t>
  </si>
  <si>
    <t>В том числе:</t>
  </si>
  <si>
    <t>5.1.</t>
  </si>
  <si>
    <t>Работы по управлению МКД нарастающим итогом с начала года, руб., в том числе за отчетный квартал, руб.</t>
  </si>
  <si>
    <t>5.2.</t>
  </si>
  <si>
    <t>Работы по санитарному содержанию помещений общего пользования, входящих в состав общего имущества МКД нарастающим итогом с начала года, руб., в том числе за отчетный квартал, руб.</t>
  </si>
  <si>
    <t>5.3.</t>
  </si>
  <si>
    <t>Работы по сбору и вывозу мусора ТБО, нарастающим итогом с начала года, руб., в том числе за отчетный квартал, руб.</t>
  </si>
  <si>
    <t>5.4.</t>
  </si>
  <si>
    <t>Работы по сбору и вывозу мусора КГМ, нарастающим итогом с начала года, руб., в том числе за отчетный квартал, руб.</t>
  </si>
  <si>
    <t>5.5.</t>
  </si>
  <si>
    <t>Работы по содержанию и ППР помещений общего пользования, входящих в состав общего имущества МКД, нарастающим итогом с начала года, руб., в том числе за отчетный квартал, руб.</t>
  </si>
  <si>
    <t>5.6.</t>
  </si>
  <si>
    <t>Работы по содержанию и ППР внутридомовых инженерных коммуникаций и оборудования, входящих в состав общего имущества МКД, нарастающим итогом с начала года, руб., в том числе за отчетный квартал, руб.</t>
  </si>
  <si>
    <t>5.7.</t>
  </si>
  <si>
    <t xml:space="preserve">Работы по техническому обслуживанию, текущему ремонту и содержанию лифтового оборудования,  входящего в состав общего имущества МКД, нарастающим итогом с начала года, руб., в том числе за отчетный квартал, руб. </t>
  </si>
  <si>
    <t>5.8.</t>
  </si>
  <si>
    <t xml:space="preserve">Работы по содержанию и ППР систем противопожарной безопасности,  входящих в состав общего имущества МКД, нарастающим итогом с начала года, руб., в том числе за отчетный квартал, руб. </t>
  </si>
  <si>
    <t>5.9.</t>
  </si>
  <si>
    <t xml:space="preserve">Работы по содержанию и ППР систем вентиляции и газоходов,  входящих в состав общего имущества МКД, нарастающим итогом с начала года, руб., в том числе за отчетный квартал, руб. </t>
  </si>
  <si>
    <t>5.10.</t>
  </si>
  <si>
    <t xml:space="preserve">Работы по содержанию и ППР систем газораспределения и газового оборудования,  входящих в состав общего имущества МКД, нарастающим итогом с начала года, руб., в том числе за отчетный квартал, руб. </t>
  </si>
  <si>
    <t>5.11.</t>
  </si>
  <si>
    <t xml:space="preserve">Внеплановые и аварийные работы по востановлению общего имущества МКД, нарастающим итогом с начала года, руб., в том числе за отчетный квартал, руб. </t>
  </si>
  <si>
    <t>5.12.</t>
  </si>
  <si>
    <t xml:space="preserve">Расходы на электроэнергию, потребленную на дежурное освещение мест общего пользования и работу лифтов (общедомовые нужды), нарастающим итогом с начала года, руб., в том числе за отчетный квартал, руб. </t>
  </si>
  <si>
    <t>5.13.</t>
  </si>
  <si>
    <t xml:space="preserve">Расходы за воду, потребленную на общедомовые нужды, нарастающим итогом с начала года, руб., в том числе за отчетный квартал, руб. </t>
  </si>
  <si>
    <t>5.14.</t>
  </si>
  <si>
    <t xml:space="preserve">Прочие работы по содержанию и ремонту общего имущества МКД нарастающим итогом с начала года, руб., в том числе за отчетный квартал, руб. </t>
  </si>
  <si>
    <t>5.15.</t>
  </si>
  <si>
    <t xml:space="preserve">Работы по уборке и содержанию земельного участка и объектов благоустройства и озеленения, входящих в состав общего имущества МКД нарастающим итогом с начала года, руб., в том числе за отчетный квартал, руб. </t>
  </si>
  <si>
    <t>6.</t>
  </si>
  <si>
    <t>Стоимость работ и услуг по содержанию и текущему ремонту в МКД (по смете расходов ТСЖ, ЖСК, ЖК или приложениям к договору управления),  (руб.):</t>
  </si>
  <si>
    <t>всего в год</t>
  </si>
  <si>
    <t>в квартал:</t>
  </si>
  <si>
    <t>в т.ч. приходящаяся на жилые помещения в МКД,   (руб.):</t>
  </si>
  <si>
    <t>Примечание:    * категория дома с учетом видов удобств и оснащенности МКД в соответствии со ставками, установленными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</si>
  <si>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 расхода</t>
  </si>
  <si>
    <t>на содержание земельного участка, установленная Правительством Москвы (с поправочными коэффициентами)</t>
  </si>
  <si>
    <t>ул.Родионовская д.16 корп.4</t>
  </si>
  <si>
    <t>ул.Родионовская д.16 корп.3</t>
  </si>
  <si>
    <t>инд./до 1920</t>
  </si>
  <si>
    <t>2</t>
  </si>
  <si>
    <t>инд./2001</t>
  </si>
  <si>
    <t>ул.Соловьиная роща д.3 корп.1</t>
  </si>
  <si>
    <t>инд./2002</t>
  </si>
  <si>
    <t>9</t>
  </si>
  <si>
    <t>ул.Воротынская д.16 корп.1</t>
  </si>
  <si>
    <t>12</t>
  </si>
  <si>
    <t>Куркинское шоссе д.17</t>
  </si>
  <si>
    <t>инд./2000</t>
  </si>
  <si>
    <t>7-9-10</t>
  </si>
  <si>
    <t>Куркинское шоссе д.17 корп.1</t>
  </si>
  <si>
    <t>инд./2004</t>
  </si>
  <si>
    <t>5</t>
  </si>
  <si>
    <t>Куркинское шоссе д.17 корп.11</t>
  </si>
  <si>
    <t>инд./2005</t>
  </si>
  <si>
    <t>4</t>
  </si>
  <si>
    <t>Куркинское шоссе д.17 корп.4</t>
  </si>
  <si>
    <t>ул.Воротынская д.16</t>
  </si>
  <si>
    <t>5-7</t>
  </si>
  <si>
    <t>инд.1920-2005</t>
  </si>
  <si>
    <t>2-12</t>
  </si>
  <si>
    <t xml:space="preserve"> </t>
  </si>
  <si>
    <t>-</t>
  </si>
  <si>
    <r>
      <t xml:space="preserve"> (за отчетный период - </t>
    </r>
    <r>
      <rPr>
        <b/>
        <u val="single"/>
        <sz val="7"/>
        <rFont val="Tahoma"/>
        <family val="2"/>
      </rPr>
      <t>квартал</t>
    </r>
    <r>
      <rPr>
        <b/>
        <sz val="7"/>
        <rFont val="Tahoma"/>
        <family val="2"/>
      </rPr>
      <t>, полугодие, 9 месяцев, год /нужное подчеркнуть/)</t>
    </r>
  </si>
  <si>
    <r>
      <t>Управляющая организация (УО) __</t>
    </r>
    <r>
      <rPr>
        <b/>
        <u val="single"/>
        <sz val="7"/>
        <rFont val="Tahoma"/>
        <family val="2"/>
      </rPr>
      <t>ГУП ДЕЗ  Северное Тушино</t>
    </r>
    <r>
      <rPr>
        <b/>
        <sz val="7"/>
        <rFont val="Tahoma"/>
        <family val="2"/>
      </rPr>
      <t>________________________________________</t>
    </r>
  </si>
  <si>
    <t>Справочно: в том числе субсидируется</t>
  </si>
  <si>
    <t>Справочно:Бюджетные субсидии на отопление помещений, руб.</t>
  </si>
  <si>
    <t>Директор ГУП ДЕЗ "Северное Тушино"</t>
  </si>
  <si>
    <t>_______________</t>
  </si>
  <si>
    <t>М.И. Иванов</t>
  </si>
  <si>
    <t>Гл. бухгалтер ГУП ДЕЗ "Северное Тушино"</t>
  </si>
  <si>
    <t>Л.В. Роенко</t>
  </si>
  <si>
    <t>мп</t>
  </si>
  <si>
    <t xml:space="preserve"> 01.07.2012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</si>
</sst>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26">
    <font>
      <sz val="10"/>
      <name val="Arial"/>
      <family val="0"/>
    </font>
    <font>
      <sz val="7"/>
      <name val="Tahoma"/>
      <family val="2"/>
    </font>
    <font>
      <b/>
      <i/>
      <sz val="7"/>
      <name val="Arial"/>
      <family val="2"/>
    </font>
    <font>
      <b/>
      <sz val="7"/>
      <name val="Tahoma"/>
      <family val="2"/>
    </font>
    <font>
      <b/>
      <u val="single"/>
      <sz val="7"/>
      <name val="Tahoma"/>
      <family val="2"/>
    </font>
    <font>
      <b/>
      <sz val="14"/>
      <name val="Tahoma"/>
      <family val="2"/>
    </font>
    <font>
      <sz val="8"/>
      <name val="Arial"/>
      <family val="0"/>
    </font>
    <font>
      <b/>
      <sz val="16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179" fontId="1" fillId="0" borderId="0" xfId="58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5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2" fontId="1" fillId="0" borderId="13" xfId="0" applyNumberFormat="1" applyFont="1" applyBorder="1" applyAlignment="1">
      <alignment horizontal="right" vertical="center"/>
    </xf>
    <xf numFmtId="2" fontId="1" fillId="0" borderId="14" xfId="0" applyNumberFormat="1" applyFont="1" applyBorder="1" applyAlignment="1">
      <alignment horizontal="right" vertical="center"/>
    </xf>
    <xf numFmtId="2" fontId="1" fillId="0" borderId="17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2" fontId="1" fillId="0" borderId="29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1" fillId="0" borderId="31" xfId="0" applyNumberFormat="1" applyFont="1" applyFill="1" applyBorder="1" applyAlignment="1">
      <alignment horizontal="center" vertical="center"/>
    </xf>
    <xf numFmtId="4" fontId="1" fillId="0" borderId="29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31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0" xfId="0" applyFont="1" applyBorder="1" applyAlignment="1">
      <alignment/>
    </xf>
    <xf numFmtId="0" fontId="6" fillId="0" borderId="0" xfId="0" applyFont="1" applyFill="1" applyAlignment="1">
      <alignment horizontal="right"/>
    </xf>
    <xf numFmtId="0" fontId="25" fillId="0" borderId="24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right"/>
    </xf>
    <xf numFmtId="179" fontId="1" fillId="0" borderId="0" xfId="58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/>
    </xf>
    <xf numFmtId="0" fontId="0" fillId="0" borderId="26" xfId="0" applyFill="1" applyBorder="1" applyAlignment="1">
      <alignment/>
    </xf>
    <xf numFmtId="0" fontId="1" fillId="0" borderId="22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0" fillId="0" borderId="32" xfId="0" applyNumberFormat="1" applyBorder="1" applyAlignment="1">
      <alignment horizontal="center" wrapText="1"/>
    </xf>
    <xf numFmtId="4" fontId="0" fillId="0" borderId="33" xfId="0" applyNumberForma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4" fontId="1" fillId="0" borderId="29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6" fillId="0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4" fontId="1" fillId="0" borderId="29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179" fontId="1" fillId="0" borderId="19" xfId="58" applyFont="1" applyBorder="1" applyAlignment="1">
      <alignment horizontal="right"/>
    </xf>
    <xf numFmtId="179" fontId="1" fillId="0" borderId="19" xfId="58" applyFont="1" applyFill="1" applyBorder="1" applyAlignment="1">
      <alignment horizontal="right"/>
    </xf>
    <xf numFmtId="179" fontId="1" fillId="0" borderId="29" xfId="58" applyFont="1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1" fillId="0" borderId="15" xfId="0" applyFont="1" applyFill="1" applyBorder="1" applyAlignment="1">
      <alignment horizontal="center"/>
    </xf>
    <xf numFmtId="179" fontId="1" fillId="0" borderId="15" xfId="58" applyFont="1" applyBorder="1" applyAlignment="1">
      <alignment horizontal="center"/>
    </xf>
    <xf numFmtId="179" fontId="1" fillId="0" borderId="34" xfId="58" applyFont="1" applyFill="1" applyBorder="1" applyAlignment="1">
      <alignment horizontal="center"/>
    </xf>
    <xf numFmtId="179" fontId="1" fillId="0" borderId="35" xfId="58" applyFont="1" applyFill="1" applyBorder="1" applyAlignment="1">
      <alignment horizontal="center"/>
    </xf>
    <xf numFmtId="179" fontId="1" fillId="0" borderId="15" xfId="58" applyFont="1" applyBorder="1" applyAlignment="1">
      <alignment horizontal="right"/>
    </xf>
    <xf numFmtId="0" fontId="0" fillId="0" borderId="15" xfId="0" applyBorder="1" applyAlignment="1">
      <alignment horizontal="center"/>
    </xf>
    <xf numFmtId="179" fontId="1" fillId="0" borderId="15" xfId="58" applyFont="1" applyFill="1" applyBorder="1" applyAlignment="1">
      <alignment horizontal="center"/>
    </xf>
    <xf numFmtId="179" fontId="1" fillId="0" borderId="15" xfId="58" applyFont="1" applyFill="1" applyBorder="1" applyAlignment="1">
      <alignment horizontal="right"/>
    </xf>
    <xf numFmtId="0" fontId="0" fillId="0" borderId="15" xfId="0" applyFill="1" applyBorder="1" applyAlignment="1">
      <alignment horizontal="center"/>
    </xf>
    <xf numFmtId="43" fontId="1" fillId="0" borderId="15" xfId="0" applyNumberFormat="1" applyFont="1" applyBorder="1" applyAlignment="1">
      <alignment horizontal="center"/>
    </xf>
    <xf numFmtId="179" fontId="1" fillId="0" borderId="34" xfId="58" applyFont="1" applyFill="1" applyBorder="1" applyAlignment="1">
      <alignment horizontal="right"/>
    </xf>
    <xf numFmtId="179" fontId="1" fillId="0" borderId="35" xfId="58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9" fontId="1" fillId="0" borderId="10" xfId="58" applyFont="1" applyFill="1" applyBorder="1" applyAlignment="1">
      <alignment horizontal="right"/>
    </xf>
    <xf numFmtId="43" fontId="1" fillId="0" borderId="15" xfId="0" applyNumberFormat="1" applyFont="1" applyFill="1" applyBorder="1" applyAlignment="1">
      <alignment horizontal="center"/>
    </xf>
    <xf numFmtId="4" fontId="1" fillId="0" borderId="15" xfId="58" applyNumberFormat="1" applyFont="1" applyFill="1" applyBorder="1" applyAlignment="1">
      <alignment horizontal="right"/>
    </xf>
    <xf numFmtId="4" fontId="1" fillId="0" borderId="34" xfId="58" applyNumberFormat="1" applyFont="1" applyFill="1" applyBorder="1" applyAlignment="1">
      <alignment horizontal="right"/>
    </xf>
    <xf numFmtId="4" fontId="1" fillId="0" borderId="35" xfId="58" applyNumberFormat="1" applyFont="1" applyFill="1" applyBorder="1" applyAlignment="1">
      <alignment horizontal="right"/>
    </xf>
    <xf numFmtId="179" fontId="1" fillId="0" borderId="18" xfId="58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179" fontId="1" fillId="0" borderId="18" xfId="58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79" fontId="1" fillId="24" borderId="15" xfId="58" applyFont="1" applyFill="1" applyBorder="1" applyAlignment="1">
      <alignment horizontal="center"/>
    </xf>
    <xf numFmtId="179" fontId="1" fillId="24" borderId="29" xfId="58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79" fontId="1" fillId="24" borderId="15" xfId="58" applyFont="1" applyFill="1" applyBorder="1" applyAlignment="1">
      <alignment horizontal="right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/>
    </xf>
    <xf numFmtId="4" fontId="1" fillId="0" borderId="48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179" fontId="1" fillId="0" borderId="19" xfId="58" applyFont="1" applyBorder="1" applyAlignment="1">
      <alignment horizontal="center"/>
    </xf>
    <xf numFmtId="179" fontId="1" fillId="0" borderId="10" xfId="58" applyFont="1" applyFill="1" applyBorder="1" applyAlignment="1">
      <alignment horizontal="center"/>
    </xf>
    <xf numFmtId="179" fontId="1" fillId="0" borderId="0" xfId="58" applyFont="1" applyBorder="1" applyAlignment="1">
      <alignment horizontal="center"/>
    </xf>
    <xf numFmtId="179" fontId="1" fillId="24" borderId="32" xfId="58" applyFont="1" applyFill="1" applyBorder="1" applyAlignment="1">
      <alignment horizontal="center"/>
    </xf>
    <xf numFmtId="179" fontId="1" fillId="24" borderId="33" xfId="58" applyFont="1" applyFill="1" applyBorder="1" applyAlignment="1">
      <alignment horizontal="center"/>
    </xf>
    <xf numFmtId="179" fontId="1" fillId="0" borderId="55" xfId="58" applyFont="1" applyFill="1" applyBorder="1" applyAlignment="1">
      <alignment horizontal="right"/>
    </xf>
    <xf numFmtId="179" fontId="1" fillId="0" borderId="56" xfId="58" applyFont="1" applyFill="1" applyBorder="1" applyAlignment="1">
      <alignment horizontal="right"/>
    </xf>
    <xf numFmtId="179" fontId="1" fillId="0" borderId="19" xfId="58" applyFont="1" applyFill="1" applyBorder="1" applyAlignment="1">
      <alignment horizontal="center"/>
    </xf>
    <xf numFmtId="179" fontId="1" fillId="0" borderId="10" xfId="58" applyFont="1" applyBorder="1" applyAlignment="1">
      <alignment horizontal="center"/>
    </xf>
    <xf numFmtId="179" fontId="1" fillId="0" borderId="25" xfId="58" applyFont="1" applyFill="1" applyBorder="1" applyAlignment="1">
      <alignment horizontal="center"/>
    </xf>
    <xf numFmtId="179" fontId="1" fillId="0" borderId="27" xfId="58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79" fontId="1" fillId="24" borderId="29" xfId="58" applyFont="1" applyFill="1" applyBorder="1" applyAlignment="1">
      <alignment horizontal="right"/>
    </xf>
    <xf numFmtId="179" fontId="1" fillId="24" borderId="32" xfId="58" applyFont="1" applyFill="1" applyBorder="1" applyAlignment="1">
      <alignment horizontal="right"/>
    </xf>
    <xf numFmtId="179" fontId="1" fillId="24" borderId="33" xfId="58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4" fontId="1" fillId="0" borderId="15" xfId="0" applyNumberFormat="1" applyFont="1" applyFill="1" applyBorder="1" applyAlignment="1">
      <alignment horizontal="center"/>
    </xf>
    <xf numFmtId="4" fontId="1" fillId="24" borderId="29" xfId="0" applyNumberFormat="1" applyFont="1" applyFill="1" applyBorder="1" applyAlignment="1">
      <alignment horizontal="right"/>
    </xf>
    <xf numFmtId="4" fontId="1" fillId="24" borderId="32" xfId="0" applyNumberFormat="1" applyFont="1" applyFill="1" applyBorder="1" applyAlignment="1">
      <alignment horizontal="right"/>
    </xf>
    <xf numFmtId="4" fontId="1" fillId="24" borderId="33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" fontId="1" fillId="0" borderId="59" xfId="0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6" xfId="0" applyBorder="1" applyAlignment="1">
      <alignment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2" fontId="1" fillId="0" borderId="15" xfId="0" applyNumberFormat="1" applyFont="1" applyFill="1" applyBorder="1" applyAlignment="1">
      <alignment horizontal="center"/>
    </xf>
    <xf numFmtId="179" fontId="1" fillId="0" borderId="29" xfId="58" applyFont="1" applyBorder="1" applyAlignment="1">
      <alignment horizontal="center"/>
    </xf>
    <xf numFmtId="179" fontId="1" fillId="0" borderId="32" xfId="58" applyFont="1" applyBorder="1" applyAlignment="1">
      <alignment horizontal="center"/>
    </xf>
    <xf numFmtId="179" fontId="1" fillId="0" borderId="33" xfId="58" applyFont="1" applyBorder="1" applyAlignment="1">
      <alignment horizontal="center"/>
    </xf>
    <xf numFmtId="0" fontId="0" fillId="0" borderId="33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a\&#1052;&#1086;&#1080;%20&#1076;&#1086;&#1082;&#1091;&#1084;&#1077;&#1085;&#1090;&#1099;\Downloads\&#1057;&#1059;&#1041;&#1057;&#1048;&#1044;&#1048;&#1048;%202010\&#1053;&#1086;&#1074;&#1099;&#1077;%20&#1092;&#1086;&#1088;&#1084;&#1099;%202010&#1075;\&#1057;&#1059;&#1041;&#1057;&#1048;&#1044;&#1048;&#1048;\&#1048;&#1090;&#1086;&#1075;&#1086;&#1074;&#1072;&#1103;%20&#1092;&#1086;&#1088;&#1084;&#1072;%20&#1086;&#1090;&#1095;&#1077;&#1090;&#1085;&#1086;&#1089;&#1090;&#1080;%20&#1085;&#1072;%20&#1087;&#1088;&#1077;&#1076;&#1086;&#1089;&#1090;&#1072;&#1074;&#1083;&#1077;&#1085;&#1080;&#1077;%20&#1089;&#1091;&#1073;&#1089;&#1080;&#1076;&#1080;&#108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"/>
      <sheetName val="Свод"/>
    </sheetNames>
    <sheetDataSet>
      <sheetData sheetId="1">
        <row r="7">
          <cell r="P7">
            <v>0</v>
          </cell>
          <cell r="Q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O68"/>
  <sheetViews>
    <sheetView zoomScalePageLayoutView="0" workbookViewId="0" topLeftCell="A5">
      <selection activeCell="F54" sqref="F54:G54"/>
    </sheetView>
  </sheetViews>
  <sheetFormatPr defaultColWidth="9.140625" defaultRowHeight="12.75"/>
  <cols>
    <col min="1" max="1" width="5.7109375" style="0" bestFit="1" customWidth="1"/>
    <col min="2" max="2" width="24.421875" style="0" customWidth="1"/>
    <col min="3" max="3" width="9.00390625" style="0" customWidth="1"/>
    <col min="4" max="4" width="7.7109375" style="0" customWidth="1"/>
    <col min="5" max="5" width="9.7109375" style="0" customWidth="1"/>
    <col min="6" max="6" width="6.00390625" style="0" customWidth="1"/>
    <col min="7" max="7" width="15.00390625" style="0" customWidth="1"/>
    <col min="8" max="8" width="6.140625" style="0" customWidth="1"/>
    <col min="9" max="9" width="9.28125" style="0" customWidth="1"/>
    <col min="10" max="10" width="8.140625" style="0" customWidth="1"/>
    <col min="11" max="11" width="8.7109375" style="0" customWidth="1"/>
    <col min="12" max="12" width="8.140625" style="0" customWidth="1"/>
    <col min="13" max="13" width="9.7109375" style="0" customWidth="1"/>
    <col min="14" max="14" width="6.00390625" style="0" customWidth="1"/>
    <col min="15" max="15" width="11.28125" style="0" customWidth="1"/>
  </cols>
  <sheetData>
    <row r="1" spans="1:15" ht="12.75">
      <c r="A1" s="1"/>
      <c r="B1" s="1"/>
      <c r="C1" s="2"/>
      <c r="D1" s="2"/>
      <c r="E1" s="2"/>
      <c r="F1" s="2"/>
      <c r="G1" s="2"/>
      <c r="H1" s="2"/>
      <c r="I1" s="2"/>
      <c r="J1" s="229" t="s">
        <v>0</v>
      </c>
      <c r="K1" s="229"/>
      <c r="L1" s="229"/>
      <c r="M1" s="229"/>
      <c r="N1" s="229"/>
      <c r="O1" s="229"/>
    </row>
    <row r="2" spans="1:15" ht="12.75">
      <c r="A2" s="1"/>
      <c r="B2" s="1"/>
      <c r="C2" s="2"/>
      <c r="D2" s="2"/>
      <c r="E2" s="2"/>
      <c r="F2" s="2"/>
      <c r="G2" s="2"/>
      <c r="H2" s="2"/>
      <c r="I2" s="2"/>
      <c r="J2" s="229" t="s">
        <v>1</v>
      </c>
      <c r="K2" s="229"/>
      <c r="L2" s="229"/>
      <c r="M2" s="229"/>
      <c r="N2" s="229"/>
      <c r="O2" s="229"/>
    </row>
    <row r="3" spans="1:15" ht="12.75">
      <c r="A3" s="1"/>
      <c r="B3" s="1"/>
      <c r="C3" s="3"/>
      <c r="D3" s="3"/>
      <c r="E3" s="3"/>
      <c r="F3" s="3"/>
      <c r="G3" s="3"/>
      <c r="H3" s="3"/>
      <c r="I3" s="3"/>
      <c r="J3" s="230" t="s">
        <v>2</v>
      </c>
      <c r="K3" s="230"/>
      <c r="L3" s="230"/>
      <c r="M3" s="230"/>
      <c r="N3" s="230"/>
      <c r="O3" s="230"/>
    </row>
    <row r="4" spans="1:15" ht="12.75">
      <c r="A4" s="1"/>
      <c r="B4" s="1"/>
      <c r="C4" s="2"/>
      <c r="D4" s="2"/>
      <c r="E4" s="2"/>
      <c r="F4" s="2"/>
      <c r="G4" s="2"/>
      <c r="H4" s="2"/>
      <c r="I4" s="2"/>
      <c r="J4" s="230" t="s">
        <v>3</v>
      </c>
      <c r="K4" s="230"/>
      <c r="L4" s="230"/>
      <c r="M4" s="230"/>
      <c r="N4" s="230"/>
      <c r="O4" s="230"/>
    </row>
    <row r="5" spans="1:15" ht="12.75">
      <c r="A5" s="231" t="s">
        <v>4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</row>
    <row r="6" spans="1:15" ht="12.75">
      <c r="A6" s="231" t="s">
        <v>5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</row>
    <row r="7" spans="1:15" ht="12.75">
      <c r="A7" s="231" t="s">
        <v>6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</row>
    <row r="8" spans="1:15" ht="12.75">
      <c r="A8" s="231" t="s">
        <v>7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</row>
    <row r="9" spans="1:15" ht="12.75">
      <c r="A9" s="233" t="s">
        <v>8</v>
      </c>
      <c r="B9" s="233"/>
      <c r="C9" s="233"/>
      <c r="D9" s="5" t="s">
        <v>133</v>
      </c>
      <c r="E9" s="4"/>
      <c r="F9" s="215" t="s">
        <v>123</v>
      </c>
      <c r="G9" s="215"/>
      <c r="H9" s="215"/>
      <c r="I9" s="215"/>
      <c r="J9" s="215"/>
      <c r="K9" s="215"/>
      <c r="L9" s="215"/>
      <c r="M9" s="215"/>
      <c r="N9" s="215"/>
      <c r="O9" s="215"/>
    </row>
    <row r="10" spans="1:15" ht="13.5" thickBot="1">
      <c r="A10" s="6"/>
      <c r="B10" s="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3.5" thickBot="1">
      <c r="A11" s="216" t="s">
        <v>124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8"/>
      <c r="N11" s="219" t="s">
        <v>9</v>
      </c>
      <c r="O11" s="220"/>
    </row>
    <row r="12" spans="1:15" ht="15" customHeight="1" thickBot="1">
      <c r="A12" s="221" t="s">
        <v>10</v>
      </c>
      <c r="B12" s="222"/>
      <c r="C12" s="222"/>
      <c r="D12" s="222"/>
      <c r="E12" s="205" t="s">
        <v>11</v>
      </c>
      <c r="F12" s="207"/>
      <c r="G12" s="7" t="s">
        <v>12</v>
      </c>
      <c r="H12" s="226" t="s">
        <v>13</v>
      </c>
      <c r="I12" s="222"/>
      <c r="J12" s="222"/>
      <c r="K12" s="222"/>
      <c r="L12" s="222"/>
      <c r="M12" s="227"/>
      <c r="N12" s="183"/>
      <c r="O12" s="187"/>
    </row>
    <row r="13" spans="1:15" ht="13.5" thickBot="1">
      <c r="A13" s="223"/>
      <c r="B13" s="224"/>
      <c r="C13" s="224"/>
      <c r="D13" s="225"/>
      <c r="E13" s="228">
        <v>40945</v>
      </c>
      <c r="F13" s="224"/>
      <c r="G13" s="8">
        <v>4</v>
      </c>
      <c r="H13" s="9" t="s">
        <v>14</v>
      </c>
      <c r="I13" s="83">
        <f>K13*4</f>
        <v>72300</v>
      </c>
      <c r="J13" s="84" t="s">
        <v>15</v>
      </c>
      <c r="K13" s="83">
        <f>M13*3</f>
        <v>18075</v>
      </c>
      <c r="L13" s="84" t="s">
        <v>16</v>
      </c>
      <c r="M13" s="90">
        <v>6025</v>
      </c>
      <c r="N13" s="10" t="s">
        <v>17</v>
      </c>
      <c r="O13" s="69" t="s">
        <v>122</v>
      </c>
    </row>
    <row r="14" spans="1:15" ht="18.75" thickBot="1">
      <c r="A14" s="6"/>
      <c r="B14" s="1"/>
      <c r="C14" s="6"/>
      <c r="D14" s="6"/>
      <c r="E14" s="12" t="s">
        <v>98</v>
      </c>
      <c r="F14" s="6"/>
      <c r="G14" s="13"/>
      <c r="H14" s="13"/>
      <c r="I14" s="13"/>
      <c r="J14" s="6"/>
      <c r="K14" s="6"/>
      <c r="L14" s="6"/>
      <c r="M14" s="6"/>
      <c r="N14" s="14" t="s">
        <v>19</v>
      </c>
      <c r="O14" s="70" t="s">
        <v>122</v>
      </c>
    </row>
    <row r="15" spans="1:15" ht="13.5" thickBot="1">
      <c r="A15" s="198" t="s">
        <v>20</v>
      </c>
      <c r="B15" s="199"/>
      <c r="C15" s="202" t="s">
        <v>21</v>
      </c>
      <c r="D15" s="203"/>
      <c r="E15" s="204"/>
      <c r="F15" s="208" t="s">
        <v>22</v>
      </c>
      <c r="G15" s="208"/>
      <c r="H15" s="208"/>
      <c r="I15" s="208"/>
      <c r="J15" s="208"/>
      <c r="K15" s="208"/>
      <c r="L15" s="209"/>
      <c r="M15" s="6"/>
      <c r="N15" s="14" t="s">
        <v>23</v>
      </c>
      <c r="O15" s="70" t="s">
        <v>122</v>
      </c>
    </row>
    <row r="16" spans="1:15" ht="13.5" thickBot="1">
      <c r="A16" s="200"/>
      <c r="B16" s="201"/>
      <c r="C16" s="205"/>
      <c r="D16" s="206"/>
      <c r="E16" s="207"/>
      <c r="F16" s="112" t="s">
        <v>24</v>
      </c>
      <c r="G16" s="112"/>
      <c r="H16" s="112"/>
      <c r="I16" s="210" t="s">
        <v>25</v>
      </c>
      <c r="J16" s="211"/>
      <c r="K16" s="211"/>
      <c r="L16" s="212"/>
      <c r="M16" s="6"/>
      <c r="N16" s="17" t="s">
        <v>26</v>
      </c>
      <c r="O16" s="18">
        <v>19.51</v>
      </c>
    </row>
    <row r="17" spans="1:15" ht="12.75">
      <c r="A17" s="200"/>
      <c r="B17" s="201"/>
      <c r="C17" s="213">
        <f>F17+I17</f>
        <v>422.2</v>
      </c>
      <c r="D17" s="213"/>
      <c r="E17" s="213"/>
      <c r="F17" s="213">
        <v>422.2</v>
      </c>
      <c r="G17" s="213"/>
      <c r="H17" s="213"/>
      <c r="I17" s="213">
        <v>0</v>
      </c>
      <c r="J17" s="213"/>
      <c r="K17" s="213"/>
      <c r="L17" s="214"/>
      <c r="M17" s="6"/>
      <c r="N17" s="6"/>
      <c r="O17" s="6"/>
    </row>
    <row r="18" spans="1:15" ht="12.75">
      <c r="A18" s="118" t="s">
        <v>125</v>
      </c>
      <c r="B18" s="119"/>
      <c r="C18" s="120"/>
      <c r="D18" s="116"/>
      <c r="E18" s="117"/>
      <c r="F18" s="120">
        <v>422.2</v>
      </c>
      <c r="G18" s="116"/>
      <c r="H18" s="117"/>
      <c r="I18" s="86"/>
      <c r="J18" s="87"/>
      <c r="K18" s="87"/>
      <c r="L18" s="88"/>
      <c r="M18" s="6"/>
      <c r="N18" s="6"/>
      <c r="O18" s="6"/>
    </row>
    <row r="19" spans="1:15" ht="16.5" customHeight="1" thickBot="1">
      <c r="A19" s="180"/>
      <c r="B19" s="181"/>
      <c r="C19" s="182"/>
      <c r="D19" s="77"/>
      <c r="E19" s="183" t="s">
        <v>27</v>
      </c>
      <c r="F19" s="184"/>
      <c r="G19" s="185"/>
      <c r="H19" s="77">
        <f>'[1]Свод'!P7</f>
        <v>0</v>
      </c>
      <c r="I19" s="186" t="s">
        <v>28</v>
      </c>
      <c r="J19" s="184"/>
      <c r="K19" s="187"/>
      <c r="L19" s="78">
        <f>'[1]Свод'!Q7</f>
        <v>0</v>
      </c>
      <c r="M19" s="6"/>
      <c r="N19" s="6"/>
      <c r="O19" s="6"/>
    </row>
    <row r="20" spans="1:15" ht="12.75">
      <c r="A20" s="19"/>
      <c r="B20" s="19"/>
      <c r="C20" s="19"/>
      <c r="D20" s="20"/>
      <c r="E20" s="21"/>
      <c r="F20" s="21"/>
      <c r="G20" s="21"/>
      <c r="H20" s="20"/>
      <c r="I20" s="22"/>
      <c r="J20" s="21"/>
      <c r="K20" s="21"/>
      <c r="L20" s="20"/>
      <c r="M20" s="6"/>
      <c r="N20" s="6"/>
      <c r="O20" s="6"/>
    </row>
    <row r="21" spans="1:15" ht="18">
      <c r="A21" s="19"/>
      <c r="B21" s="16" t="s">
        <v>29</v>
      </c>
      <c r="C21" s="16" t="s">
        <v>99</v>
      </c>
      <c r="D21" s="23" t="s">
        <v>31</v>
      </c>
      <c r="E21" s="25" t="s">
        <v>100</v>
      </c>
      <c r="F21" s="26" t="s">
        <v>33</v>
      </c>
      <c r="G21" s="26">
        <v>1</v>
      </c>
      <c r="H21" s="27" t="s">
        <v>34</v>
      </c>
      <c r="I21" s="26">
        <v>10</v>
      </c>
      <c r="J21" s="21"/>
      <c r="K21" s="21"/>
      <c r="L21" s="20"/>
      <c r="M21" s="6"/>
      <c r="N21" s="6"/>
      <c r="O21" s="6"/>
    </row>
    <row r="22" spans="1:15" ht="12.75">
      <c r="A22" s="6"/>
      <c r="B22" s="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161"/>
      <c r="B23" s="188" t="s">
        <v>35</v>
      </c>
      <c r="C23" s="190" t="s">
        <v>36</v>
      </c>
      <c r="D23" s="191"/>
      <c r="E23" s="192"/>
      <c r="F23" s="196" t="s">
        <v>22</v>
      </c>
      <c r="G23" s="197"/>
      <c r="H23" s="190" t="s">
        <v>37</v>
      </c>
      <c r="I23" s="191"/>
      <c r="J23" s="191"/>
      <c r="K23" s="191"/>
      <c r="L23" s="191"/>
      <c r="M23" s="191"/>
      <c r="N23" s="191"/>
      <c r="O23" s="192"/>
    </row>
    <row r="24" spans="1:15" ht="12.75">
      <c r="A24" s="173"/>
      <c r="B24" s="189"/>
      <c r="C24" s="193"/>
      <c r="D24" s="194"/>
      <c r="E24" s="195"/>
      <c r="F24" s="196" t="s">
        <v>38</v>
      </c>
      <c r="G24" s="197"/>
      <c r="H24" s="193"/>
      <c r="I24" s="194"/>
      <c r="J24" s="194"/>
      <c r="K24" s="194"/>
      <c r="L24" s="194"/>
      <c r="M24" s="194"/>
      <c r="N24" s="194"/>
      <c r="O24" s="195"/>
    </row>
    <row r="25" spans="1:15" ht="12.75">
      <c r="A25" s="24">
        <v>1</v>
      </c>
      <c r="B25" s="24">
        <v>2</v>
      </c>
      <c r="C25" s="127">
        <v>3</v>
      </c>
      <c r="D25" s="127"/>
      <c r="E25" s="127"/>
      <c r="F25" s="127">
        <v>4</v>
      </c>
      <c r="G25" s="127"/>
      <c r="H25" s="127">
        <v>5</v>
      </c>
      <c r="I25" s="127"/>
      <c r="J25" s="127"/>
      <c r="K25" s="127"/>
      <c r="L25" s="127"/>
      <c r="M25" s="127"/>
      <c r="N25" s="127"/>
      <c r="O25" s="127"/>
    </row>
    <row r="26" spans="1:15" ht="36">
      <c r="A26" s="28" t="s">
        <v>39</v>
      </c>
      <c r="B26" s="29" t="s">
        <v>40</v>
      </c>
      <c r="C26" s="168">
        <f>F26*2</f>
        <v>36150</v>
      </c>
      <c r="D26" s="168"/>
      <c r="E26" s="168"/>
      <c r="F26" s="168">
        <f>M13*3</f>
        <v>18075</v>
      </c>
      <c r="G26" s="168"/>
      <c r="H26" s="127"/>
      <c r="I26" s="127"/>
      <c r="J26" s="127"/>
      <c r="K26" s="127"/>
      <c r="L26" s="127"/>
      <c r="M26" s="127"/>
      <c r="N26" s="127"/>
      <c r="O26" s="127"/>
    </row>
    <row r="27" spans="1:15" ht="27">
      <c r="A27" s="28" t="s">
        <v>41</v>
      </c>
      <c r="B27" s="29" t="s">
        <v>42</v>
      </c>
      <c r="C27" s="168">
        <f>F27*2</f>
        <v>36150</v>
      </c>
      <c r="D27" s="168"/>
      <c r="E27" s="168"/>
      <c r="F27" s="168">
        <f>F26</f>
        <v>18075</v>
      </c>
      <c r="G27" s="168"/>
      <c r="H27" s="127"/>
      <c r="I27" s="127"/>
      <c r="J27" s="127"/>
      <c r="K27" s="127"/>
      <c r="L27" s="127"/>
      <c r="M27" s="127"/>
      <c r="N27" s="127"/>
      <c r="O27" s="127"/>
    </row>
    <row r="28" spans="1:15" ht="54">
      <c r="A28" s="28" t="s">
        <v>43</v>
      </c>
      <c r="B28" s="29" t="s">
        <v>44</v>
      </c>
      <c r="C28" s="179" t="s">
        <v>45</v>
      </c>
      <c r="D28" s="179"/>
      <c r="E28" s="179"/>
      <c r="F28" s="179" t="s">
        <v>45</v>
      </c>
      <c r="G28" s="179"/>
      <c r="H28" s="161"/>
      <c r="I28" s="161"/>
      <c r="J28" s="161"/>
      <c r="K28" s="161"/>
      <c r="L28" s="161"/>
      <c r="M28" s="161"/>
      <c r="N28" s="161"/>
      <c r="O28" s="161"/>
    </row>
    <row r="29" spans="1:15" ht="45">
      <c r="A29" s="30" t="s">
        <v>46</v>
      </c>
      <c r="B29" s="29" t="s">
        <v>47</v>
      </c>
      <c r="C29" s="168">
        <f>F29*2</f>
        <v>36150</v>
      </c>
      <c r="D29" s="168"/>
      <c r="E29" s="168"/>
      <c r="F29" s="168">
        <f>F26</f>
        <v>18075</v>
      </c>
      <c r="G29" s="169"/>
      <c r="H29" s="170"/>
      <c r="I29" s="171"/>
      <c r="J29" s="171"/>
      <c r="K29" s="171"/>
      <c r="L29" s="171"/>
      <c r="M29" s="171"/>
      <c r="N29" s="171"/>
      <c r="O29" s="172"/>
    </row>
    <row r="30" spans="1:15" ht="12.75">
      <c r="A30" s="31"/>
      <c r="B30" s="32"/>
      <c r="C30" s="33"/>
      <c r="D30" s="33"/>
      <c r="E30" s="33"/>
      <c r="F30" s="33"/>
      <c r="G30" s="33"/>
      <c r="H30" s="34"/>
      <c r="I30" s="34"/>
      <c r="J30" s="34"/>
      <c r="K30" s="34"/>
      <c r="L30" s="34"/>
      <c r="M30" s="34"/>
      <c r="N30" s="34"/>
      <c r="O30" s="34"/>
    </row>
    <row r="31" spans="1:15" ht="12.75">
      <c r="A31" s="31"/>
      <c r="B31" s="32"/>
      <c r="C31" s="33"/>
      <c r="D31" s="33"/>
      <c r="E31" s="33"/>
      <c r="F31" s="33"/>
      <c r="G31" s="33"/>
      <c r="H31" s="34"/>
      <c r="I31" s="34"/>
      <c r="J31" s="34"/>
      <c r="K31" s="34"/>
      <c r="L31" s="34"/>
      <c r="M31" s="34"/>
      <c r="N31" s="34"/>
      <c r="O31" s="34"/>
    </row>
    <row r="32" spans="1:15" ht="12.75">
      <c r="A32" s="31"/>
      <c r="B32" s="32"/>
      <c r="C32" s="33"/>
      <c r="D32" s="33"/>
      <c r="E32" s="33"/>
      <c r="F32" s="33"/>
      <c r="G32" s="33"/>
      <c r="H32" s="34"/>
      <c r="I32" s="34"/>
      <c r="J32" s="34"/>
      <c r="K32" s="34"/>
      <c r="L32" s="34"/>
      <c r="M32" s="34"/>
      <c r="N32" s="34"/>
      <c r="O32" s="34"/>
    </row>
    <row r="33" spans="1:15" ht="12.75">
      <c r="A33" s="6"/>
      <c r="B33" s="1"/>
      <c r="C33" s="6"/>
      <c r="D33" s="6"/>
      <c r="E33" s="6"/>
      <c r="F33" s="13"/>
      <c r="G33" s="13"/>
      <c r="H33" s="6"/>
      <c r="I33" s="6"/>
      <c r="J33" s="6"/>
      <c r="K33" s="6"/>
      <c r="L33" s="6"/>
      <c r="M33" s="13"/>
      <c r="N33" s="13"/>
      <c r="O33" s="13"/>
    </row>
    <row r="34" spans="1:15" ht="12.75">
      <c r="A34" s="161"/>
      <c r="B34" s="174" t="s">
        <v>35</v>
      </c>
      <c r="C34" s="113" t="s">
        <v>36</v>
      </c>
      <c r="D34" s="111"/>
      <c r="E34" s="110"/>
      <c r="F34" s="176" t="s">
        <v>48</v>
      </c>
      <c r="G34" s="177"/>
      <c r="H34" s="127" t="s">
        <v>22</v>
      </c>
      <c r="I34" s="127"/>
      <c r="J34" s="127"/>
      <c r="K34" s="127"/>
      <c r="L34" s="127"/>
      <c r="M34" s="176" t="s">
        <v>49</v>
      </c>
      <c r="N34" s="178"/>
      <c r="O34" s="177"/>
    </row>
    <row r="35" spans="1:15" ht="12.75">
      <c r="A35" s="173"/>
      <c r="B35" s="175"/>
      <c r="C35" s="121"/>
      <c r="D35" s="122"/>
      <c r="E35" s="123"/>
      <c r="F35" s="165" t="s">
        <v>38</v>
      </c>
      <c r="G35" s="167"/>
      <c r="H35" s="127" t="s">
        <v>50</v>
      </c>
      <c r="I35" s="127"/>
      <c r="J35" s="127" t="s">
        <v>51</v>
      </c>
      <c r="K35" s="127"/>
      <c r="L35" s="127"/>
      <c r="M35" s="165" t="s">
        <v>52</v>
      </c>
      <c r="N35" s="166"/>
      <c r="O35" s="167"/>
    </row>
    <row r="36" spans="1:15" ht="12.75">
      <c r="A36" s="24">
        <v>1</v>
      </c>
      <c r="B36" s="24">
        <v>2</v>
      </c>
      <c r="C36" s="127">
        <v>3</v>
      </c>
      <c r="D36" s="127"/>
      <c r="E36" s="127"/>
      <c r="F36" s="127">
        <v>4</v>
      </c>
      <c r="G36" s="127"/>
      <c r="H36" s="127" t="s">
        <v>53</v>
      </c>
      <c r="I36" s="127"/>
      <c r="J36" s="127" t="s">
        <v>54</v>
      </c>
      <c r="K36" s="127"/>
      <c r="L36" s="127"/>
      <c r="M36" s="127">
        <v>5</v>
      </c>
      <c r="N36" s="127"/>
      <c r="O36" s="127"/>
    </row>
    <row r="37" spans="1:15" ht="12.75">
      <c r="A37" s="162" t="s">
        <v>55</v>
      </c>
      <c r="B37" s="26" t="s">
        <v>56</v>
      </c>
      <c r="C37" s="141">
        <f>C40+C41+C42+C43+C44+C45+C46+C47+C48+C49+C50+C51+C52+C53</f>
        <v>123456.94000000002</v>
      </c>
      <c r="D37" s="141"/>
      <c r="E37" s="141"/>
      <c r="F37" s="146">
        <f>F40+F41+F42+F43+F44+F45+F46+F47+F48+F49+F50+F51+F52+F53+F54</f>
        <v>61713.22000000001</v>
      </c>
      <c r="G37" s="146"/>
      <c r="H37" s="141">
        <f>H40</f>
        <v>3622.48</v>
      </c>
      <c r="I37" s="141"/>
      <c r="J37" s="141">
        <f>J41+J42+J43+J44+J45+J46+J47+J48+J49+J50+J51+J52+J53+J54</f>
        <v>58090.74</v>
      </c>
      <c r="K37" s="141"/>
      <c r="L37" s="141"/>
      <c r="M37" s="125"/>
      <c r="N37" s="127"/>
      <c r="O37" s="127"/>
    </row>
    <row r="38" spans="1:15" ht="54">
      <c r="A38" s="163"/>
      <c r="B38" s="35" t="s">
        <v>57</v>
      </c>
      <c r="C38" s="160"/>
      <c r="D38" s="160"/>
      <c r="E38" s="160"/>
      <c r="F38" s="164"/>
      <c r="G38" s="164"/>
      <c r="H38" s="160"/>
      <c r="I38" s="160"/>
      <c r="J38" s="160"/>
      <c r="K38" s="160"/>
      <c r="L38" s="160"/>
      <c r="M38" s="161"/>
      <c r="N38" s="161"/>
      <c r="O38" s="161"/>
    </row>
    <row r="39" spans="1:15" ht="12.75">
      <c r="A39" s="36"/>
      <c r="B39" s="37" t="s">
        <v>58</v>
      </c>
      <c r="C39" s="141"/>
      <c r="D39" s="141"/>
      <c r="E39" s="141"/>
      <c r="F39" s="146"/>
      <c r="G39" s="148"/>
      <c r="H39" s="141"/>
      <c r="I39" s="141"/>
      <c r="J39" s="141"/>
      <c r="K39" s="145"/>
      <c r="L39" s="145"/>
      <c r="M39" s="127"/>
      <c r="N39" s="127"/>
      <c r="O39" s="127"/>
    </row>
    <row r="40" spans="1:15" ht="36">
      <c r="A40" s="38" t="s">
        <v>59</v>
      </c>
      <c r="B40" s="37" t="s">
        <v>60</v>
      </c>
      <c r="C40" s="141">
        <v>7244.96</v>
      </c>
      <c r="D40" s="141"/>
      <c r="E40" s="141"/>
      <c r="F40" s="146">
        <v>3622.48</v>
      </c>
      <c r="G40" s="148"/>
      <c r="H40" s="141">
        <f>F40</f>
        <v>3622.48</v>
      </c>
      <c r="I40" s="141"/>
      <c r="J40" s="141"/>
      <c r="K40" s="145"/>
      <c r="L40" s="145"/>
      <c r="M40" s="149"/>
      <c r="N40" s="127"/>
      <c r="O40" s="127"/>
    </row>
    <row r="41" spans="1:15" s="63" customFormat="1" ht="63.75" thickBot="1">
      <c r="A41" s="108" t="s">
        <v>61</v>
      </c>
      <c r="B41" s="64" t="s">
        <v>62</v>
      </c>
      <c r="C41" s="146">
        <v>37401.1</v>
      </c>
      <c r="D41" s="146"/>
      <c r="E41" s="146"/>
      <c r="F41" s="146">
        <v>18700.55</v>
      </c>
      <c r="G41" s="148"/>
      <c r="H41" s="147" t="s">
        <v>122</v>
      </c>
      <c r="I41" s="147"/>
      <c r="J41" s="146">
        <f>F41</f>
        <v>18700.55</v>
      </c>
      <c r="K41" s="148"/>
      <c r="L41" s="148"/>
      <c r="M41" s="156"/>
      <c r="N41" s="140"/>
      <c r="O41" s="140"/>
    </row>
    <row r="42" spans="1:15" s="63" customFormat="1" ht="37.5" thickBot="1" thickTop="1">
      <c r="A42" s="106" t="s">
        <v>63</v>
      </c>
      <c r="B42" s="107" t="s">
        <v>64</v>
      </c>
      <c r="C42" s="157">
        <v>0</v>
      </c>
      <c r="D42" s="157"/>
      <c r="E42" s="157"/>
      <c r="F42" s="158">
        <v>0</v>
      </c>
      <c r="G42" s="159"/>
      <c r="H42" s="155" t="s">
        <v>122</v>
      </c>
      <c r="I42" s="155"/>
      <c r="J42" s="146">
        <f aca="true" t="shared" si="0" ref="J42:J54">F42</f>
        <v>0</v>
      </c>
      <c r="K42" s="148"/>
      <c r="L42" s="148"/>
      <c r="M42" s="156"/>
      <c r="N42" s="140"/>
      <c r="O42" s="140"/>
    </row>
    <row r="43" spans="1:15" s="63" customFormat="1" ht="37.5" thickBot="1" thickTop="1">
      <c r="A43" s="106" t="s">
        <v>65</v>
      </c>
      <c r="B43" s="107" t="s">
        <v>66</v>
      </c>
      <c r="C43" s="147">
        <v>0</v>
      </c>
      <c r="D43" s="147"/>
      <c r="E43" s="147"/>
      <c r="F43" s="150">
        <v>0</v>
      </c>
      <c r="G43" s="151"/>
      <c r="H43" s="155" t="s">
        <v>122</v>
      </c>
      <c r="I43" s="155"/>
      <c r="J43" s="146">
        <f t="shared" si="0"/>
        <v>0</v>
      </c>
      <c r="K43" s="148"/>
      <c r="L43" s="148"/>
      <c r="M43" s="156"/>
      <c r="N43" s="140"/>
      <c r="O43" s="140"/>
    </row>
    <row r="44" spans="1:15" s="63" customFormat="1" ht="55.5" thickBot="1" thickTop="1">
      <c r="A44" s="106" t="s">
        <v>67</v>
      </c>
      <c r="B44" s="107" t="s">
        <v>68</v>
      </c>
      <c r="C44" s="146">
        <v>0</v>
      </c>
      <c r="D44" s="146"/>
      <c r="E44" s="146"/>
      <c r="F44" s="142">
        <v>0</v>
      </c>
      <c r="G44" s="143"/>
      <c r="H44" s="155" t="s">
        <v>122</v>
      </c>
      <c r="I44" s="155"/>
      <c r="J44" s="146">
        <f t="shared" si="0"/>
        <v>0</v>
      </c>
      <c r="K44" s="148"/>
      <c r="L44" s="148"/>
      <c r="M44" s="153"/>
      <c r="N44" s="154"/>
      <c r="O44" s="154"/>
    </row>
    <row r="45" spans="1:15" s="63" customFormat="1" ht="64.5" thickBot="1" thickTop="1">
      <c r="A45" s="106" t="s">
        <v>69</v>
      </c>
      <c r="B45" s="107" t="s">
        <v>70</v>
      </c>
      <c r="C45" s="146">
        <v>31021.02</v>
      </c>
      <c r="D45" s="146"/>
      <c r="E45" s="146"/>
      <c r="F45" s="142">
        <v>15510.51</v>
      </c>
      <c r="G45" s="143"/>
      <c r="H45" s="155" t="s">
        <v>122</v>
      </c>
      <c r="I45" s="155"/>
      <c r="J45" s="146">
        <f t="shared" si="0"/>
        <v>15510.51</v>
      </c>
      <c r="K45" s="148"/>
      <c r="L45" s="148"/>
      <c r="M45" s="153"/>
      <c r="N45" s="154"/>
      <c r="O45" s="154"/>
    </row>
    <row r="46" spans="1:15" ht="73.5" thickBot="1" thickTop="1">
      <c r="A46" s="41" t="s">
        <v>71</v>
      </c>
      <c r="B46" s="37" t="s">
        <v>72</v>
      </c>
      <c r="C46" s="144">
        <v>0</v>
      </c>
      <c r="D46" s="144"/>
      <c r="E46" s="144"/>
      <c r="F46" s="150">
        <v>0</v>
      </c>
      <c r="G46" s="151"/>
      <c r="H46" s="144" t="s">
        <v>122</v>
      </c>
      <c r="I46" s="144"/>
      <c r="J46" s="144">
        <f t="shared" si="0"/>
        <v>0</v>
      </c>
      <c r="K46" s="152"/>
      <c r="L46" s="152"/>
      <c r="M46" s="127"/>
      <c r="N46" s="127"/>
      <c r="O46" s="127"/>
    </row>
    <row r="47" spans="1:15" ht="64.5" thickBot="1" thickTop="1">
      <c r="A47" s="41" t="s">
        <v>73</v>
      </c>
      <c r="B47" s="37" t="s">
        <v>74</v>
      </c>
      <c r="C47" s="144">
        <v>0</v>
      </c>
      <c r="D47" s="144"/>
      <c r="E47" s="144"/>
      <c r="F47" s="150">
        <v>0</v>
      </c>
      <c r="G47" s="151"/>
      <c r="H47" s="144" t="s">
        <v>122</v>
      </c>
      <c r="I47" s="144"/>
      <c r="J47" s="144">
        <f t="shared" si="0"/>
        <v>0</v>
      </c>
      <c r="K47" s="152"/>
      <c r="L47" s="152"/>
      <c r="M47" s="127"/>
      <c r="N47" s="127"/>
      <c r="O47" s="127"/>
    </row>
    <row r="48" spans="1:15" ht="55.5" thickBot="1" thickTop="1">
      <c r="A48" s="41" t="s">
        <v>75</v>
      </c>
      <c r="B48" s="37" t="s">
        <v>76</v>
      </c>
      <c r="C48" s="141">
        <v>0</v>
      </c>
      <c r="D48" s="141"/>
      <c r="E48" s="141"/>
      <c r="F48" s="142">
        <v>0</v>
      </c>
      <c r="G48" s="143"/>
      <c r="H48" s="144" t="s">
        <v>122</v>
      </c>
      <c r="I48" s="144"/>
      <c r="J48" s="141">
        <f t="shared" si="0"/>
        <v>0</v>
      </c>
      <c r="K48" s="145"/>
      <c r="L48" s="145"/>
      <c r="M48" s="127"/>
      <c r="N48" s="127"/>
      <c r="O48" s="127"/>
    </row>
    <row r="49" spans="1:15" ht="64.5" thickBot="1" thickTop="1">
      <c r="A49" s="41" t="s">
        <v>77</v>
      </c>
      <c r="B49" s="37" t="s">
        <v>78</v>
      </c>
      <c r="C49" s="144">
        <v>0</v>
      </c>
      <c r="D49" s="144"/>
      <c r="E49" s="144"/>
      <c r="F49" s="150">
        <v>0</v>
      </c>
      <c r="G49" s="151"/>
      <c r="H49" s="144" t="s">
        <v>122</v>
      </c>
      <c r="I49" s="144"/>
      <c r="J49" s="141">
        <f t="shared" si="0"/>
        <v>0</v>
      </c>
      <c r="K49" s="145"/>
      <c r="L49" s="145"/>
      <c r="M49" s="127"/>
      <c r="N49" s="127"/>
      <c r="O49" s="127"/>
    </row>
    <row r="50" spans="1:15" ht="46.5" thickBot="1" thickTop="1">
      <c r="A50" s="41" t="s">
        <v>79</v>
      </c>
      <c r="B50" s="37" t="s">
        <v>80</v>
      </c>
      <c r="C50" s="141">
        <v>655.6</v>
      </c>
      <c r="D50" s="141"/>
      <c r="E50" s="141"/>
      <c r="F50" s="142">
        <v>312.55</v>
      </c>
      <c r="G50" s="143"/>
      <c r="H50" s="144" t="s">
        <v>122</v>
      </c>
      <c r="I50" s="144"/>
      <c r="J50" s="141">
        <f t="shared" si="0"/>
        <v>312.55</v>
      </c>
      <c r="K50" s="145"/>
      <c r="L50" s="145"/>
      <c r="M50" s="149"/>
      <c r="N50" s="127"/>
      <c r="O50" s="127"/>
    </row>
    <row r="51" spans="1:15" s="63" customFormat="1" ht="64.5" thickBot="1" thickTop="1">
      <c r="A51" s="66" t="s">
        <v>81</v>
      </c>
      <c r="B51" s="64" t="s">
        <v>82</v>
      </c>
      <c r="C51" s="146">
        <v>13961.68</v>
      </c>
      <c r="D51" s="146"/>
      <c r="E51" s="146"/>
      <c r="F51" s="142">
        <v>6980.84</v>
      </c>
      <c r="G51" s="143"/>
      <c r="H51" s="147" t="s">
        <v>122</v>
      </c>
      <c r="I51" s="147"/>
      <c r="J51" s="146">
        <f t="shared" si="0"/>
        <v>6980.84</v>
      </c>
      <c r="K51" s="148"/>
      <c r="L51" s="148"/>
      <c r="M51" s="140"/>
      <c r="N51" s="140"/>
      <c r="O51" s="140"/>
    </row>
    <row r="52" spans="1:15" s="63" customFormat="1" ht="37.5" thickBot="1" thickTop="1">
      <c r="A52" s="66" t="s">
        <v>83</v>
      </c>
      <c r="B52" s="64" t="s">
        <v>84</v>
      </c>
      <c r="C52" s="146">
        <v>32997.86</v>
      </c>
      <c r="D52" s="146"/>
      <c r="E52" s="146"/>
      <c r="F52" s="142">
        <v>16498.93</v>
      </c>
      <c r="G52" s="143"/>
      <c r="H52" s="147" t="s">
        <v>122</v>
      </c>
      <c r="I52" s="147"/>
      <c r="J52" s="146">
        <f t="shared" si="0"/>
        <v>16498.93</v>
      </c>
      <c r="K52" s="148"/>
      <c r="L52" s="148"/>
      <c r="M52" s="140"/>
      <c r="N52" s="140"/>
      <c r="O52" s="140"/>
    </row>
    <row r="53" spans="1:15" ht="46.5" thickBot="1" thickTop="1">
      <c r="A53" s="41" t="s">
        <v>85</v>
      </c>
      <c r="B53" s="37" t="s">
        <v>86</v>
      </c>
      <c r="C53" s="141">
        <v>174.72</v>
      </c>
      <c r="D53" s="141"/>
      <c r="E53" s="141"/>
      <c r="F53" s="142">
        <v>87.36</v>
      </c>
      <c r="G53" s="143"/>
      <c r="H53" s="144" t="s">
        <v>122</v>
      </c>
      <c r="I53" s="144"/>
      <c r="J53" s="141">
        <f t="shared" si="0"/>
        <v>87.36</v>
      </c>
      <c r="K53" s="145"/>
      <c r="L53" s="145"/>
      <c r="M53" s="127"/>
      <c r="N53" s="127"/>
      <c r="O53" s="127"/>
    </row>
    <row r="54" spans="1:15" ht="64.5" thickBot="1" thickTop="1">
      <c r="A54" s="42" t="s">
        <v>87</v>
      </c>
      <c r="B54" s="43" t="s">
        <v>88</v>
      </c>
      <c r="C54" s="135">
        <v>0</v>
      </c>
      <c r="D54" s="135"/>
      <c r="E54" s="135"/>
      <c r="F54" s="136">
        <v>0</v>
      </c>
      <c r="G54" s="136"/>
      <c r="H54" s="135" t="s">
        <v>122</v>
      </c>
      <c r="I54" s="135"/>
      <c r="J54" s="137">
        <f t="shared" si="0"/>
        <v>0</v>
      </c>
      <c r="K54" s="138"/>
      <c r="L54" s="139"/>
      <c r="M54" s="115"/>
      <c r="N54" s="115"/>
      <c r="O54" s="115"/>
    </row>
    <row r="55" spans="1:15" ht="13.5" thickTop="1">
      <c r="A55" s="44"/>
      <c r="B55" s="45" t="s">
        <v>126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6"/>
    </row>
    <row r="56" spans="1:15" ht="12.75">
      <c r="A56" s="112" t="s">
        <v>89</v>
      </c>
      <c r="B56" s="113" t="s">
        <v>90</v>
      </c>
      <c r="C56" s="111"/>
      <c r="D56" s="111"/>
      <c r="E56" s="111"/>
      <c r="F56" s="111"/>
      <c r="G56" s="110"/>
      <c r="H56" s="124" t="s">
        <v>91</v>
      </c>
      <c r="I56" s="125">
        <v>98845.46</v>
      </c>
      <c r="J56" s="125"/>
      <c r="K56" s="127" t="s">
        <v>22</v>
      </c>
      <c r="L56" s="127"/>
      <c r="M56" s="127"/>
      <c r="N56" s="127"/>
      <c r="O56" s="127"/>
    </row>
    <row r="57" spans="1:15" ht="12.75">
      <c r="A57" s="112"/>
      <c r="B57" s="121"/>
      <c r="C57" s="122"/>
      <c r="D57" s="122"/>
      <c r="E57" s="122"/>
      <c r="F57" s="122"/>
      <c r="G57" s="123"/>
      <c r="H57" s="124"/>
      <c r="I57" s="126"/>
      <c r="J57" s="126"/>
      <c r="K57" s="126" t="s">
        <v>92</v>
      </c>
      <c r="L57" s="126"/>
      <c r="M57" s="89">
        <f>I56/4</f>
        <v>24711.365</v>
      </c>
      <c r="N57" s="89" t="s">
        <v>16</v>
      </c>
      <c r="O57" s="89">
        <f>M57/3</f>
        <v>8237.121666666668</v>
      </c>
    </row>
    <row r="58" spans="1:15" ht="12.75">
      <c r="A58" s="112"/>
      <c r="B58" s="127" t="s">
        <v>93</v>
      </c>
      <c r="C58" s="127"/>
      <c r="D58" s="127"/>
      <c r="E58" s="127"/>
      <c r="F58" s="127"/>
      <c r="G58" s="127"/>
      <c r="H58" s="41" t="s">
        <v>91</v>
      </c>
      <c r="I58" s="133">
        <v>98845.464</v>
      </c>
      <c r="J58" s="134"/>
      <c r="K58" s="133" t="s">
        <v>92</v>
      </c>
      <c r="L58" s="134"/>
      <c r="M58" s="89">
        <v>24711.366</v>
      </c>
      <c r="N58" s="89" t="s">
        <v>16</v>
      </c>
      <c r="O58" s="89">
        <v>8237.122000000001</v>
      </c>
    </row>
    <row r="59" spans="1:15" ht="12.75">
      <c r="A59" s="47"/>
      <c r="B59" s="48"/>
      <c r="C59" s="48"/>
      <c r="D59" s="48"/>
      <c r="E59" s="48"/>
      <c r="F59" s="48"/>
      <c r="G59" s="48"/>
      <c r="H59" s="48"/>
      <c r="I59" s="91"/>
      <c r="J59" s="91"/>
      <c r="K59" s="91"/>
      <c r="L59" s="91"/>
      <c r="M59" s="91"/>
      <c r="N59" s="91"/>
      <c r="O59" s="93"/>
    </row>
    <row r="60" spans="1:15" ht="12.75">
      <c r="A60" s="47"/>
      <c r="B60" s="114" t="s">
        <v>94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48"/>
      <c r="O60" s="49"/>
    </row>
    <row r="61" spans="1:15" ht="12.75">
      <c r="A61" s="47"/>
      <c r="B61" s="114" t="s">
        <v>95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48"/>
      <c r="O61" s="49"/>
    </row>
    <row r="62" spans="1:15" ht="12.75">
      <c r="A62" s="47"/>
      <c r="B62" s="114" t="s">
        <v>96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48"/>
      <c r="O62" s="49"/>
    </row>
    <row r="63" spans="1:15" ht="12.75">
      <c r="A63" s="47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</row>
    <row r="64" spans="1:15" s="101" customFormat="1" ht="12.75" customHeight="1">
      <c r="A64" s="97"/>
      <c r="B64" s="129" t="s">
        <v>127</v>
      </c>
      <c r="C64" s="129"/>
      <c r="D64" s="129"/>
      <c r="E64" s="98"/>
      <c r="F64" s="99"/>
      <c r="G64" s="99" t="s">
        <v>128</v>
      </c>
      <c r="H64" s="131" t="s">
        <v>129</v>
      </c>
      <c r="I64" s="132"/>
      <c r="J64" s="98"/>
      <c r="K64" s="98"/>
      <c r="L64" s="98"/>
      <c r="M64" s="98"/>
      <c r="N64" s="98"/>
      <c r="O64" s="100"/>
    </row>
    <row r="65" spans="1:15" s="101" customFormat="1" ht="14.25" customHeight="1">
      <c r="A65" s="97"/>
      <c r="B65" s="129" t="s">
        <v>130</v>
      </c>
      <c r="C65" s="129"/>
      <c r="D65" s="129"/>
      <c r="E65" s="98"/>
      <c r="F65" s="99"/>
      <c r="G65" s="99" t="s">
        <v>128</v>
      </c>
      <c r="H65" s="131" t="s">
        <v>131</v>
      </c>
      <c r="I65" s="132"/>
      <c r="J65" s="98"/>
      <c r="K65" s="98"/>
      <c r="L65" s="98"/>
      <c r="M65" s="98"/>
      <c r="N65" s="98"/>
      <c r="O65" s="100"/>
    </row>
    <row r="66" spans="1:15" ht="12.75">
      <c r="A66" s="47"/>
      <c r="B66" s="48" t="s">
        <v>132</v>
      </c>
      <c r="C66" s="48"/>
      <c r="D66" s="48"/>
      <c r="E66" s="48"/>
      <c r="F66" s="102"/>
      <c r="G66" s="102"/>
      <c r="H66" s="48"/>
      <c r="I66" s="48"/>
      <c r="J66" s="48"/>
      <c r="K66" s="48"/>
      <c r="L66" s="48"/>
      <c r="M66" s="48"/>
      <c r="N66" s="48"/>
      <c r="O66" s="49"/>
    </row>
    <row r="67" spans="1:15" ht="12.75">
      <c r="A67" s="47"/>
      <c r="B67" s="48"/>
      <c r="C67" s="48"/>
      <c r="D67" s="48"/>
      <c r="E67" s="48"/>
      <c r="F67" s="102"/>
      <c r="G67" s="102"/>
      <c r="H67" s="48"/>
      <c r="I67" s="48"/>
      <c r="J67" s="130"/>
      <c r="K67" s="130"/>
      <c r="L67" s="130"/>
      <c r="M67" s="130"/>
      <c r="N67" s="130"/>
      <c r="O67" s="49"/>
    </row>
    <row r="68" spans="1:15" ht="12.75">
      <c r="A68" s="50"/>
      <c r="B68" s="51"/>
      <c r="C68" s="51"/>
      <c r="D68" s="51"/>
      <c r="E68" s="51"/>
      <c r="F68" s="103"/>
      <c r="G68" s="103"/>
      <c r="H68" s="51"/>
      <c r="I68" s="51"/>
      <c r="J68" s="128"/>
      <c r="K68" s="128"/>
      <c r="L68" s="128"/>
      <c r="M68" s="128"/>
      <c r="N68" s="128"/>
      <c r="O68" s="52"/>
    </row>
  </sheetData>
  <sheetProtection/>
  <mergeCells count="170">
    <mergeCell ref="F18:H18"/>
    <mergeCell ref="J1:O1"/>
    <mergeCell ref="J2:O2"/>
    <mergeCell ref="J3:O3"/>
    <mergeCell ref="J4:O4"/>
    <mergeCell ref="A5:O5"/>
    <mergeCell ref="A6:O6"/>
    <mergeCell ref="A7:O7"/>
    <mergeCell ref="A8:O8"/>
    <mergeCell ref="A9:C9"/>
    <mergeCell ref="F9:O9"/>
    <mergeCell ref="A11:M11"/>
    <mergeCell ref="N11:O12"/>
    <mergeCell ref="A12:D13"/>
    <mergeCell ref="E12:F12"/>
    <mergeCell ref="H12:M12"/>
    <mergeCell ref="E13:F13"/>
    <mergeCell ref="A15:B17"/>
    <mergeCell ref="C15:E16"/>
    <mergeCell ref="F15:L15"/>
    <mergeCell ref="F16:H16"/>
    <mergeCell ref="I16:L16"/>
    <mergeCell ref="C17:E17"/>
    <mergeCell ref="F17:H17"/>
    <mergeCell ref="I17:L17"/>
    <mergeCell ref="A19:C19"/>
    <mergeCell ref="E19:G19"/>
    <mergeCell ref="I19:K19"/>
    <mergeCell ref="A23:A24"/>
    <mergeCell ref="B23:B24"/>
    <mergeCell ref="C23:E24"/>
    <mergeCell ref="F23:G23"/>
    <mergeCell ref="H23:O24"/>
    <mergeCell ref="F24:G24"/>
    <mergeCell ref="C25:E25"/>
    <mergeCell ref="F25:G25"/>
    <mergeCell ref="H25:O25"/>
    <mergeCell ref="C26:E26"/>
    <mergeCell ref="F26:G26"/>
    <mergeCell ref="H26:O26"/>
    <mergeCell ref="C27:E27"/>
    <mergeCell ref="F27:G27"/>
    <mergeCell ref="H27:O27"/>
    <mergeCell ref="C28:E28"/>
    <mergeCell ref="F28:G28"/>
    <mergeCell ref="H28:O28"/>
    <mergeCell ref="C29:E29"/>
    <mergeCell ref="F29:G29"/>
    <mergeCell ref="H29:O29"/>
    <mergeCell ref="A34:A35"/>
    <mergeCell ref="B34:B35"/>
    <mergeCell ref="C34:E35"/>
    <mergeCell ref="F34:G34"/>
    <mergeCell ref="H34:L34"/>
    <mergeCell ref="M34:O34"/>
    <mergeCell ref="F35:G35"/>
    <mergeCell ref="H35:I35"/>
    <mergeCell ref="J35:L35"/>
    <mergeCell ref="M35:O35"/>
    <mergeCell ref="C36:E36"/>
    <mergeCell ref="F36:G36"/>
    <mergeCell ref="H36:I36"/>
    <mergeCell ref="J36:L36"/>
    <mergeCell ref="M36:O36"/>
    <mergeCell ref="A37:A38"/>
    <mergeCell ref="C37:E38"/>
    <mergeCell ref="F37:G38"/>
    <mergeCell ref="H37:I38"/>
    <mergeCell ref="J37:L38"/>
    <mergeCell ref="M37:O38"/>
    <mergeCell ref="C39:E39"/>
    <mergeCell ref="F39:G39"/>
    <mergeCell ref="H39:I39"/>
    <mergeCell ref="J39:L39"/>
    <mergeCell ref="M39:O39"/>
    <mergeCell ref="M40:O40"/>
    <mergeCell ref="C41:E41"/>
    <mergeCell ref="F41:G41"/>
    <mergeCell ref="H41:I41"/>
    <mergeCell ref="J41:L41"/>
    <mergeCell ref="M41:O41"/>
    <mergeCell ref="C40:E40"/>
    <mergeCell ref="F40:G40"/>
    <mergeCell ref="H40:I40"/>
    <mergeCell ref="J40:L40"/>
    <mergeCell ref="M42:O42"/>
    <mergeCell ref="C43:E43"/>
    <mergeCell ref="F43:G43"/>
    <mergeCell ref="H43:I43"/>
    <mergeCell ref="J43:L43"/>
    <mergeCell ref="M43:O43"/>
    <mergeCell ref="C42:E42"/>
    <mergeCell ref="F42:G42"/>
    <mergeCell ref="H42:I42"/>
    <mergeCell ref="J42:L42"/>
    <mergeCell ref="M44:O44"/>
    <mergeCell ref="C45:E45"/>
    <mergeCell ref="F45:G45"/>
    <mergeCell ref="H45:I45"/>
    <mergeCell ref="J45:L45"/>
    <mergeCell ref="M45:O45"/>
    <mergeCell ref="C44:E44"/>
    <mergeCell ref="F44:G44"/>
    <mergeCell ref="H44:I44"/>
    <mergeCell ref="J44:L44"/>
    <mergeCell ref="M46:O46"/>
    <mergeCell ref="C47:E47"/>
    <mergeCell ref="F47:G47"/>
    <mergeCell ref="H47:I47"/>
    <mergeCell ref="J47:L47"/>
    <mergeCell ref="M47:O47"/>
    <mergeCell ref="C46:E46"/>
    <mergeCell ref="F46:G46"/>
    <mergeCell ref="H46:I46"/>
    <mergeCell ref="J46:L46"/>
    <mergeCell ref="M48:O48"/>
    <mergeCell ref="C49:E49"/>
    <mergeCell ref="F49:G49"/>
    <mergeCell ref="H49:I49"/>
    <mergeCell ref="J49:L49"/>
    <mergeCell ref="M49:O49"/>
    <mergeCell ref="C48:E48"/>
    <mergeCell ref="F48:G48"/>
    <mergeCell ref="H48:I48"/>
    <mergeCell ref="J48:L48"/>
    <mergeCell ref="M50:O50"/>
    <mergeCell ref="C51:E51"/>
    <mergeCell ref="F51:G51"/>
    <mergeCell ref="H51:I51"/>
    <mergeCell ref="J51:L51"/>
    <mergeCell ref="M51:O51"/>
    <mergeCell ref="C50:E50"/>
    <mergeCell ref="F50:G50"/>
    <mergeCell ref="H50:I50"/>
    <mergeCell ref="J50:L50"/>
    <mergeCell ref="M52:O52"/>
    <mergeCell ref="C53:E53"/>
    <mergeCell ref="F53:G53"/>
    <mergeCell ref="H53:I53"/>
    <mergeCell ref="J53:L53"/>
    <mergeCell ref="M53:O53"/>
    <mergeCell ref="C52:E52"/>
    <mergeCell ref="F52:G52"/>
    <mergeCell ref="H52:I52"/>
    <mergeCell ref="J52:L52"/>
    <mergeCell ref="C54:E54"/>
    <mergeCell ref="F54:G54"/>
    <mergeCell ref="H54:I54"/>
    <mergeCell ref="J54:L54"/>
    <mergeCell ref="K57:L57"/>
    <mergeCell ref="B58:G58"/>
    <mergeCell ref="I58:J58"/>
    <mergeCell ref="K58:L58"/>
    <mergeCell ref="J68:N68"/>
    <mergeCell ref="B62:M62"/>
    <mergeCell ref="B64:D64"/>
    <mergeCell ref="B65:D65"/>
    <mergeCell ref="J67:N67"/>
    <mergeCell ref="H64:I64"/>
    <mergeCell ref="H65:I65"/>
    <mergeCell ref="A18:B18"/>
    <mergeCell ref="C18:E18"/>
    <mergeCell ref="B60:M60"/>
    <mergeCell ref="B61:M61"/>
    <mergeCell ref="M54:O54"/>
    <mergeCell ref="A56:A58"/>
    <mergeCell ref="B56:G57"/>
    <mergeCell ref="H56:H57"/>
    <mergeCell ref="I56:J57"/>
    <mergeCell ref="K56:O56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O67"/>
  <sheetViews>
    <sheetView view="pageBreakPreview" zoomScaleSheetLayoutView="100" zoomScalePageLayoutView="0" workbookViewId="0" topLeftCell="A10">
      <selection activeCell="C53" sqref="C53:E53"/>
    </sheetView>
  </sheetViews>
  <sheetFormatPr defaultColWidth="9.140625" defaultRowHeight="12.75"/>
  <cols>
    <col min="1" max="1" width="5.7109375" style="0" bestFit="1" customWidth="1"/>
    <col min="2" max="2" width="24.421875" style="0" customWidth="1"/>
    <col min="3" max="3" width="9.00390625" style="0" customWidth="1"/>
    <col min="4" max="4" width="7.7109375" style="0" customWidth="1"/>
    <col min="5" max="5" width="9.7109375" style="0" customWidth="1"/>
    <col min="6" max="6" width="6.00390625" style="0" customWidth="1"/>
    <col min="7" max="7" width="15.00390625" style="0" customWidth="1"/>
    <col min="8" max="8" width="6.140625" style="0" customWidth="1"/>
    <col min="9" max="9" width="9.28125" style="0" customWidth="1"/>
    <col min="10" max="10" width="8.140625" style="0" customWidth="1"/>
    <col min="11" max="11" width="8.7109375" style="0" customWidth="1"/>
    <col min="12" max="12" width="8.140625" style="0" customWidth="1"/>
    <col min="14" max="14" width="4.140625" style="0" customWidth="1"/>
    <col min="15" max="15" width="11.28125" style="0" customWidth="1"/>
  </cols>
  <sheetData>
    <row r="1" spans="1:15" ht="12.75">
      <c r="A1" s="1"/>
      <c r="B1" s="1"/>
      <c r="C1" s="2"/>
      <c r="D1" s="2"/>
      <c r="E1" s="2"/>
      <c r="F1" s="2"/>
      <c r="G1" s="2"/>
      <c r="H1" s="2"/>
      <c r="I1" s="2"/>
      <c r="J1" s="229" t="s">
        <v>0</v>
      </c>
      <c r="K1" s="229"/>
      <c r="L1" s="229"/>
      <c r="M1" s="229"/>
      <c r="N1" s="229"/>
      <c r="O1" s="229"/>
    </row>
    <row r="2" spans="1:15" ht="12.75">
      <c r="A2" s="1"/>
      <c r="B2" s="1"/>
      <c r="C2" s="2"/>
      <c r="D2" s="2"/>
      <c r="E2" s="2"/>
      <c r="F2" s="2"/>
      <c r="G2" s="2"/>
      <c r="H2" s="2"/>
      <c r="I2" s="2"/>
      <c r="J2" s="229" t="s">
        <v>1</v>
      </c>
      <c r="K2" s="229"/>
      <c r="L2" s="229"/>
      <c r="M2" s="229"/>
      <c r="N2" s="229"/>
      <c r="O2" s="229"/>
    </row>
    <row r="3" spans="1:15" ht="12.75">
      <c r="A3" s="1"/>
      <c r="B3" s="1"/>
      <c r="C3" s="3"/>
      <c r="D3" s="3"/>
      <c r="E3" s="3"/>
      <c r="F3" s="3"/>
      <c r="G3" s="3"/>
      <c r="H3" s="3"/>
      <c r="I3" s="3"/>
      <c r="J3" s="230" t="s">
        <v>2</v>
      </c>
      <c r="K3" s="230"/>
      <c r="L3" s="230"/>
      <c r="M3" s="230"/>
      <c r="N3" s="230"/>
      <c r="O3" s="230"/>
    </row>
    <row r="4" spans="1:15" ht="12.75">
      <c r="A4" s="1"/>
      <c r="B4" s="1"/>
      <c r="C4" s="2"/>
      <c r="D4" s="2"/>
      <c r="E4" s="2"/>
      <c r="F4" s="2"/>
      <c r="G4" s="2"/>
      <c r="H4" s="2"/>
      <c r="I4" s="2"/>
      <c r="J4" s="230" t="s">
        <v>3</v>
      </c>
      <c r="K4" s="230"/>
      <c r="L4" s="230"/>
      <c r="M4" s="230"/>
      <c r="N4" s="230"/>
      <c r="O4" s="230"/>
    </row>
    <row r="5" spans="1:15" ht="12.75">
      <c r="A5" s="231" t="s">
        <v>4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</row>
    <row r="6" spans="1:15" ht="12.75">
      <c r="A6" s="231" t="s">
        <v>5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</row>
    <row r="7" spans="1:15" ht="12.75">
      <c r="A7" s="231" t="s">
        <v>6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</row>
    <row r="8" spans="1:15" ht="12.75">
      <c r="A8" s="231" t="s">
        <v>7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</row>
    <row r="9" spans="1:15" ht="12.75">
      <c r="A9" s="233" t="s">
        <v>8</v>
      </c>
      <c r="B9" s="233"/>
      <c r="C9" s="233"/>
      <c r="D9" s="5" t="s">
        <v>133</v>
      </c>
      <c r="E9" s="4"/>
      <c r="F9" s="215" t="s">
        <v>123</v>
      </c>
      <c r="G9" s="215"/>
      <c r="H9" s="215"/>
      <c r="I9" s="215"/>
      <c r="J9" s="215"/>
      <c r="K9" s="215"/>
      <c r="L9" s="215"/>
      <c r="M9" s="215"/>
      <c r="N9" s="215"/>
      <c r="O9" s="215"/>
    </row>
    <row r="10" spans="1:15" ht="13.5" thickBot="1">
      <c r="A10" s="6"/>
      <c r="B10" s="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3.5" thickBot="1">
      <c r="A11" s="216" t="s">
        <v>124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8"/>
      <c r="N11" s="219" t="s">
        <v>9</v>
      </c>
      <c r="O11" s="220"/>
    </row>
    <row r="12" spans="1:15" ht="18" customHeight="1" thickBot="1">
      <c r="A12" s="221" t="s">
        <v>10</v>
      </c>
      <c r="B12" s="222"/>
      <c r="C12" s="222"/>
      <c r="D12" s="222"/>
      <c r="E12" s="205" t="s">
        <v>11</v>
      </c>
      <c r="F12" s="207"/>
      <c r="G12" s="7" t="s">
        <v>12</v>
      </c>
      <c r="H12" s="226" t="s">
        <v>13</v>
      </c>
      <c r="I12" s="222"/>
      <c r="J12" s="222"/>
      <c r="K12" s="222"/>
      <c r="L12" s="222"/>
      <c r="M12" s="227"/>
      <c r="N12" s="183"/>
      <c r="O12" s="187"/>
    </row>
    <row r="13" spans="1:15" ht="13.5" thickBot="1">
      <c r="A13" s="223"/>
      <c r="B13" s="224"/>
      <c r="C13" s="224"/>
      <c r="D13" s="225"/>
      <c r="E13" s="228">
        <v>40945</v>
      </c>
      <c r="F13" s="224"/>
      <c r="G13" s="8">
        <v>4</v>
      </c>
      <c r="H13" s="9" t="s">
        <v>14</v>
      </c>
      <c r="I13" s="83">
        <f>K13*4</f>
        <v>194700</v>
      </c>
      <c r="J13" s="84" t="s">
        <v>15</v>
      </c>
      <c r="K13" s="83">
        <f>M13*3</f>
        <v>48675</v>
      </c>
      <c r="L13" s="84" t="s">
        <v>16</v>
      </c>
      <c r="M13" s="90">
        <v>16225</v>
      </c>
      <c r="N13" s="10" t="s">
        <v>17</v>
      </c>
      <c r="O13" s="11"/>
    </row>
    <row r="14" spans="1:15" ht="13.5" thickBot="1">
      <c r="A14" s="6"/>
      <c r="B14" s="1"/>
      <c r="C14" s="6"/>
      <c r="D14" s="6"/>
      <c r="E14" s="6"/>
      <c r="F14" s="6"/>
      <c r="G14" s="13"/>
      <c r="H14" s="13"/>
      <c r="I14" s="13"/>
      <c r="J14" s="6"/>
      <c r="K14" s="6"/>
      <c r="L14" s="6"/>
      <c r="M14" s="6"/>
      <c r="N14" s="14" t="s">
        <v>19</v>
      </c>
      <c r="O14" s="15">
        <v>22.26</v>
      </c>
    </row>
    <row r="15" spans="1:15" ht="13.5" thickBot="1">
      <c r="A15" s="198" t="s">
        <v>20</v>
      </c>
      <c r="B15" s="199"/>
      <c r="C15" s="202" t="s">
        <v>21</v>
      </c>
      <c r="D15" s="203"/>
      <c r="E15" s="204"/>
      <c r="F15" s="208" t="s">
        <v>22</v>
      </c>
      <c r="G15" s="208"/>
      <c r="H15" s="208"/>
      <c r="I15" s="208"/>
      <c r="J15" s="208"/>
      <c r="K15" s="208"/>
      <c r="L15" s="209"/>
      <c r="M15" s="6"/>
      <c r="N15" s="14" t="s">
        <v>23</v>
      </c>
      <c r="O15" s="15"/>
    </row>
    <row r="16" spans="1:15" ht="13.5" thickBot="1">
      <c r="A16" s="200"/>
      <c r="B16" s="201"/>
      <c r="C16" s="205"/>
      <c r="D16" s="206"/>
      <c r="E16" s="207"/>
      <c r="F16" s="112" t="s">
        <v>24</v>
      </c>
      <c r="G16" s="112"/>
      <c r="H16" s="112"/>
      <c r="I16" s="210" t="s">
        <v>25</v>
      </c>
      <c r="J16" s="211"/>
      <c r="K16" s="211"/>
      <c r="L16" s="212"/>
      <c r="M16" s="6"/>
      <c r="N16" s="17" t="s">
        <v>26</v>
      </c>
      <c r="O16" s="18"/>
    </row>
    <row r="17" spans="1:15" ht="12.75">
      <c r="A17" s="269"/>
      <c r="B17" s="270"/>
      <c r="C17" s="126">
        <f>F17+I17</f>
        <v>4341.4</v>
      </c>
      <c r="D17" s="126"/>
      <c r="E17" s="126"/>
      <c r="F17" s="126">
        <v>3744.1</v>
      </c>
      <c r="G17" s="126"/>
      <c r="H17" s="126"/>
      <c r="I17" s="126">
        <v>597.3</v>
      </c>
      <c r="J17" s="126"/>
      <c r="K17" s="126"/>
      <c r="L17" s="271"/>
      <c r="M17" s="6"/>
      <c r="N17" s="6"/>
      <c r="O17" s="6"/>
    </row>
    <row r="18" spans="1:15" ht="12.75">
      <c r="A18" s="118" t="s">
        <v>125</v>
      </c>
      <c r="B18" s="119"/>
      <c r="C18" s="120"/>
      <c r="D18" s="116"/>
      <c r="E18" s="117"/>
      <c r="F18" s="120">
        <v>1343.1</v>
      </c>
      <c r="G18" s="116"/>
      <c r="H18" s="117"/>
      <c r="I18" s="86"/>
      <c r="J18" s="87"/>
      <c r="K18" s="87"/>
      <c r="L18" s="88"/>
      <c r="M18" s="6"/>
      <c r="N18" s="6"/>
      <c r="O18" s="6"/>
    </row>
    <row r="19" spans="1:15" ht="16.5" customHeight="1">
      <c r="A19" s="80"/>
      <c r="B19" s="79"/>
      <c r="C19" s="272" t="s">
        <v>105</v>
      </c>
      <c r="D19" s="273"/>
      <c r="E19" s="274"/>
      <c r="F19" s="274"/>
      <c r="G19" s="274"/>
      <c r="H19" s="13"/>
      <c r="I19" s="13"/>
      <c r="J19" s="13"/>
      <c r="K19" s="13"/>
      <c r="L19" s="13"/>
      <c r="M19" s="13"/>
      <c r="N19" s="6"/>
      <c r="O19" s="6"/>
    </row>
    <row r="20" spans="1:15" ht="21.75" customHeight="1">
      <c r="A20" s="263"/>
      <c r="B20" s="263"/>
      <c r="C20" s="263"/>
      <c r="D20" s="20"/>
      <c r="E20" s="264" t="s">
        <v>27</v>
      </c>
      <c r="F20" s="265"/>
      <c r="G20" s="266"/>
      <c r="H20" s="81">
        <f>'[1]Свод'!P7</f>
        <v>0</v>
      </c>
      <c r="I20" s="267" t="s">
        <v>28</v>
      </c>
      <c r="J20" s="265"/>
      <c r="K20" s="268"/>
      <c r="L20" s="82">
        <f>'[1]Свод'!Q7</f>
        <v>0</v>
      </c>
      <c r="M20" s="6"/>
      <c r="N20" s="6"/>
      <c r="O20" s="6"/>
    </row>
    <row r="21" spans="1:15" ht="12.75">
      <c r="A21" s="19"/>
      <c r="B21" s="19"/>
      <c r="C21" s="19"/>
      <c r="D21" s="20"/>
      <c r="E21" s="21"/>
      <c r="F21" s="21"/>
      <c r="G21" s="21"/>
      <c r="H21" s="20"/>
      <c r="I21" s="22"/>
      <c r="J21" s="21"/>
      <c r="K21" s="21"/>
      <c r="L21" s="20"/>
      <c r="M21" s="6"/>
      <c r="N21" s="6"/>
      <c r="O21" s="6"/>
    </row>
    <row r="22" spans="1:15" ht="18">
      <c r="A22" s="19"/>
      <c r="B22" s="16" t="s">
        <v>29</v>
      </c>
      <c r="C22" s="16" t="s">
        <v>101</v>
      </c>
      <c r="D22" s="23" t="s">
        <v>31</v>
      </c>
      <c r="E22" s="25" t="s">
        <v>106</v>
      </c>
      <c r="F22" s="26" t="s">
        <v>33</v>
      </c>
      <c r="G22" s="26">
        <v>1</v>
      </c>
      <c r="H22" s="27" t="s">
        <v>34</v>
      </c>
      <c r="I22" s="26">
        <v>44</v>
      </c>
      <c r="J22" s="21"/>
      <c r="K22" s="21"/>
      <c r="L22" s="20"/>
      <c r="M22" s="6"/>
      <c r="N22" s="6"/>
      <c r="O22" s="6"/>
    </row>
    <row r="23" spans="1:15" ht="12.75">
      <c r="A23" s="6"/>
      <c r="B23" s="1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161"/>
      <c r="B24" s="188" t="s">
        <v>35</v>
      </c>
      <c r="C24" s="190" t="s">
        <v>36</v>
      </c>
      <c r="D24" s="191"/>
      <c r="E24" s="192"/>
      <c r="F24" s="196" t="s">
        <v>22</v>
      </c>
      <c r="G24" s="197"/>
      <c r="H24" s="190" t="s">
        <v>37</v>
      </c>
      <c r="I24" s="191"/>
      <c r="J24" s="191"/>
      <c r="K24" s="191"/>
      <c r="L24" s="191"/>
      <c r="M24" s="191"/>
      <c r="N24" s="191"/>
      <c r="O24" s="192"/>
    </row>
    <row r="25" spans="1:15" ht="12.75">
      <c r="A25" s="173"/>
      <c r="B25" s="189"/>
      <c r="C25" s="193"/>
      <c r="D25" s="194"/>
      <c r="E25" s="195"/>
      <c r="F25" s="196" t="s">
        <v>38</v>
      </c>
      <c r="G25" s="197"/>
      <c r="H25" s="193"/>
      <c r="I25" s="194"/>
      <c r="J25" s="194"/>
      <c r="K25" s="194"/>
      <c r="L25" s="194"/>
      <c r="M25" s="194"/>
      <c r="N25" s="194"/>
      <c r="O25" s="195"/>
    </row>
    <row r="26" spans="1:15" ht="12.75">
      <c r="A26" s="24">
        <v>1</v>
      </c>
      <c r="B26" s="24">
        <v>2</v>
      </c>
      <c r="C26" s="127">
        <f>F26*2</f>
        <v>8</v>
      </c>
      <c r="D26" s="127"/>
      <c r="E26" s="127"/>
      <c r="F26" s="127">
        <v>4</v>
      </c>
      <c r="G26" s="127"/>
      <c r="H26" s="127">
        <v>5</v>
      </c>
      <c r="I26" s="127"/>
      <c r="J26" s="127"/>
      <c r="K26" s="127"/>
      <c r="L26" s="127"/>
      <c r="M26" s="127"/>
      <c r="N26" s="127"/>
      <c r="O26" s="127"/>
    </row>
    <row r="27" spans="1:15" ht="36">
      <c r="A27" s="28" t="s">
        <v>39</v>
      </c>
      <c r="B27" s="29" t="s">
        <v>40</v>
      </c>
      <c r="C27" s="260">
        <f>F27*2</f>
        <v>97350</v>
      </c>
      <c r="D27" s="261"/>
      <c r="E27" s="262"/>
      <c r="F27" s="168">
        <f>K13</f>
        <v>48675</v>
      </c>
      <c r="G27" s="168"/>
      <c r="H27" s="127"/>
      <c r="I27" s="127"/>
      <c r="J27" s="127"/>
      <c r="K27" s="127"/>
      <c r="L27" s="127"/>
      <c r="M27" s="127"/>
      <c r="N27" s="127"/>
      <c r="O27" s="127"/>
    </row>
    <row r="28" spans="1:15" ht="27">
      <c r="A28" s="28" t="s">
        <v>41</v>
      </c>
      <c r="B28" s="29" t="s">
        <v>42</v>
      </c>
      <c r="C28" s="168">
        <f>F28*2</f>
        <v>97350</v>
      </c>
      <c r="D28" s="168"/>
      <c r="E28" s="168"/>
      <c r="F28" s="168">
        <f>K13</f>
        <v>48675</v>
      </c>
      <c r="G28" s="168"/>
      <c r="H28" s="127"/>
      <c r="I28" s="127"/>
      <c r="J28" s="127"/>
      <c r="K28" s="127"/>
      <c r="L28" s="127"/>
      <c r="M28" s="127"/>
      <c r="N28" s="127"/>
      <c r="O28" s="127"/>
    </row>
    <row r="29" spans="1:15" ht="54">
      <c r="A29" s="28" t="s">
        <v>43</v>
      </c>
      <c r="B29" s="29" t="s">
        <v>44</v>
      </c>
      <c r="C29" s="247">
        <v>0</v>
      </c>
      <c r="D29" s="248"/>
      <c r="E29" s="249"/>
      <c r="F29" s="247" t="s">
        <v>122</v>
      </c>
      <c r="G29" s="249"/>
      <c r="H29" s="161"/>
      <c r="I29" s="161"/>
      <c r="J29" s="161"/>
      <c r="K29" s="161"/>
      <c r="L29" s="161"/>
      <c r="M29" s="161"/>
      <c r="N29" s="161"/>
      <c r="O29" s="161"/>
    </row>
    <row r="30" spans="1:15" ht="45">
      <c r="A30" s="30" t="s">
        <v>46</v>
      </c>
      <c r="B30" s="29" t="s">
        <v>47</v>
      </c>
      <c r="C30" s="168">
        <f>F30*2</f>
        <v>97350</v>
      </c>
      <c r="D30" s="168"/>
      <c r="E30" s="168"/>
      <c r="F30" s="168">
        <f>K13</f>
        <v>48675</v>
      </c>
      <c r="G30" s="169"/>
      <c r="H30" s="170"/>
      <c r="I30" s="171"/>
      <c r="J30" s="171"/>
      <c r="K30" s="171"/>
      <c r="L30" s="171"/>
      <c r="M30" s="171"/>
      <c r="N30" s="171"/>
      <c r="O30" s="172"/>
    </row>
    <row r="31" spans="1:15" ht="12.75">
      <c r="A31" s="31"/>
      <c r="B31" s="32"/>
      <c r="C31" s="33"/>
      <c r="D31" s="33"/>
      <c r="E31" s="33"/>
      <c r="F31" s="33"/>
      <c r="G31" s="33"/>
      <c r="H31" s="34"/>
      <c r="I31" s="34"/>
      <c r="J31" s="34"/>
      <c r="K31" s="34"/>
      <c r="L31" s="34"/>
      <c r="M31" s="34"/>
      <c r="N31" s="34"/>
      <c r="O31" s="34"/>
    </row>
    <row r="32" spans="1:15" ht="12.75">
      <c r="A32" s="6"/>
      <c r="B32" s="1"/>
      <c r="C32" s="6"/>
      <c r="D32" s="6"/>
      <c r="E32" s="6"/>
      <c r="F32" s="13"/>
      <c r="G32" s="13"/>
      <c r="H32" s="6"/>
      <c r="I32" s="6"/>
      <c r="J32" s="6"/>
      <c r="K32" s="6"/>
      <c r="L32" s="6"/>
      <c r="M32" s="13"/>
      <c r="N32" s="13"/>
      <c r="O32" s="13"/>
    </row>
    <row r="33" spans="1:15" ht="12.75">
      <c r="A33" s="161"/>
      <c r="B33" s="174" t="s">
        <v>35</v>
      </c>
      <c r="C33" s="113" t="s">
        <v>36</v>
      </c>
      <c r="D33" s="111"/>
      <c r="E33" s="110"/>
      <c r="F33" s="176" t="s">
        <v>48</v>
      </c>
      <c r="G33" s="177"/>
      <c r="H33" s="127" t="s">
        <v>22</v>
      </c>
      <c r="I33" s="127"/>
      <c r="J33" s="127"/>
      <c r="K33" s="127"/>
      <c r="L33" s="127"/>
      <c r="M33" s="176" t="s">
        <v>49</v>
      </c>
      <c r="N33" s="178"/>
      <c r="O33" s="177"/>
    </row>
    <row r="34" spans="1:15" ht="12.75">
      <c r="A34" s="173"/>
      <c r="B34" s="175"/>
      <c r="C34" s="121"/>
      <c r="D34" s="122"/>
      <c r="E34" s="123"/>
      <c r="F34" s="165" t="s">
        <v>38</v>
      </c>
      <c r="G34" s="167"/>
      <c r="H34" s="127" t="s">
        <v>50</v>
      </c>
      <c r="I34" s="127"/>
      <c r="J34" s="127" t="s">
        <v>51</v>
      </c>
      <c r="K34" s="127"/>
      <c r="L34" s="127"/>
      <c r="M34" s="165" t="s">
        <v>52</v>
      </c>
      <c r="N34" s="166"/>
      <c r="O34" s="167"/>
    </row>
    <row r="35" spans="1:15" ht="12.75">
      <c r="A35" s="24">
        <v>1</v>
      </c>
      <c r="B35" s="24">
        <v>2</v>
      </c>
      <c r="C35" s="127">
        <v>3</v>
      </c>
      <c r="D35" s="127"/>
      <c r="E35" s="127"/>
      <c r="F35" s="127">
        <v>4</v>
      </c>
      <c r="G35" s="127"/>
      <c r="H35" s="127" t="s">
        <v>53</v>
      </c>
      <c r="I35" s="127"/>
      <c r="J35" s="127" t="s">
        <v>54</v>
      </c>
      <c r="K35" s="127"/>
      <c r="L35" s="127"/>
      <c r="M35" s="127">
        <v>5</v>
      </c>
      <c r="N35" s="127"/>
      <c r="O35" s="127"/>
    </row>
    <row r="36" spans="1:15" ht="12.75">
      <c r="A36" s="162" t="s">
        <v>55</v>
      </c>
      <c r="B36" s="26" t="s">
        <v>56</v>
      </c>
      <c r="C36" s="141">
        <f>C39+C40+C41+C42+C43+C44+C45+C46+C47+C48+C49+C50+C51+C52</f>
        <v>534630.5599999999</v>
      </c>
      <c r="D36" s="141"/>
      <c r="E36" s="141"/>
      <c r="F36" s="141">
        <f>F39+F40+F41+F42+F43+F44+F45+F46+F47+F48+F49+F50+F51+F52</f>
        <v>267180.02999999997</v>
      </c>
      <c r="G36" s="141"/>
      <c r="H36" s="141">
        <f>H39</f>
        <v>37257.79</v>
      </c>
      <c r="I36" s="141"/>
      <c r="J36" s="141">
        <f>J40+J41+J42+J43+J44+J45+J46+J47+J48+J49+J50+J51+J52</f>
        <v>229922.24</v>
      </c>
      <c r="K36" s="141"/>
      <c r="L36" s="141"/>
      <c r="M36" s="125"/>
      <c r="N36" s="127"/>
      <c r="O36" s="127"/>
    </row>
    <row r="37" spans="1:15" ht="54">
      <c r="A37" s="163"/>
      <c r="B37" s="35" t="s">
        <v>57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1"/>
      <c r="N37" s="161"/>
      <c r="O37" s="161"/>
    </row>
    <row r="38" spans="1:15" ht="12.75">
      <c r="A38" s="36"/>
      <c r="B38" s="37" t="s">
        <v>58</v>
      </c>
      <c r="C38" s="141" t="s">
        <v>121</v>
      </c>
      <c r="D38" s="141"/>
      <c r="E38" s="141"/>
      <c r="F38" s="141"/>
      <c r="G38" s="145"/>
      <c r="H38" s="141"/>
      <c r="I38" s="141"/>
      <c r="J38" s="141"/>
      <c r="K38" s="145"/>
      <c r="L38" s="145"/>
      <c r="M38" s="127"/>
      <c r="N38" s="127"/>
      <c r="O38" s="127"/>
    </row>
    <row r="39" spans="1:15" ht="36">
      <c r="A39" s="38" t="s">
        <v>59</v>
      </c>
      <c r="B39" s="37" t="s">
        <v>60</v>
      </c>
      <c r="C39" s="141">
        <v>74515.58</v>
      </c>
      <c r="D39" s="141"/>
      <c r="E39" s="141"/>
      <c r="F39" s="146">
        <v>37257.79</v>
      </c>
      <c r="G39" s="148"/>
      <c r="H39" s="141">
        <f>F39</f>
        <v>37257.79</v>
      </c>
      <c r="I39" s="141"/>
      <c r="J39" s="141"/>
      <c r="K39" s="145"/>
      <c r="L39" s="145"/>
      <c r="M39" s="149"/>
      <c r="N39" s="127"/>
      <c r="O39" s="127"/>
    </row>
    <row r="40" spans="1:15" s="63" customFormat="1" ht="63.75" thickBot="1">
      <c r="A40" s="108" t="s">
        <v>61</v>
      </c>
      <c r="B40" s="64" t="s">
        <v>62</v>
      </c>
      <c r="C40" s="146">
        <v>114428.48</v>
      </c>
      <c r="D40" s="146"/>
      <c r="E40" s="146"/>
      <c r="F40" s="146">
        <v>57214.24</v>
      </c>
      <c r="G40" s="148"/>
      <c r="H40" s="146"/>
      <c r="I40" s="146"/>
      <c r="J40" s="146">
        <f>F40</f>
        <v>57214.24</v>
      </c>
      <c r="K40" s="148"/>
      <c r="L40" s="148"/>
      <c r="M40" s="156"/>
      <c r="N40" s="140"/>
      <c r="O40" s="140"/>
    </row>
    <row r="41" spans="1:15" s="63" customFormat="1" ht="37.5" thickBot="1" thickTop="1">
      <c r="A41" s="106" t="s">
        <v>63</v>
      </c>
      <c r="B41" s="107" t="s">
        <v>64</v>
      </c>
      <c r="C41" s="146">
        <v>22194.8</v>
      </c>
      <c r="D41" s="146"/>
      <c r="E41" s="146"/>
      <c r="F41" s="142">
        <v>11097.4</v>
      </c>
      <c r="G41" s="143"/>
      <c r="H41" s="235"/>
      <c r="I41" s="235"/>
      <c r="J41" s="146">
        <f aca="true" t="shared" si="0" ref="J41:J52">F41</f>
        <v>11097.4</v>
      </c>
      <c r="K41" s="148"/>
      <c r="L41" s="148"/>
      <c r="M41" s="156"/>
      <c r="N41" s="140"/>
      <c r="O41" s="140"/>
    </row>
    <row r="42" spans="1:15" s="63" customFormat="1" ht="37.5" thickBot="1" thickTop="1">
      <c r="A42" s="106" t="s">
        <v>65</v>
      </c>
      <c r="B42" s="107" t="s">
        <v>66</v>
      </c>
      <c r="C42" s="146">
        <v>13185.3</v>
      </c>
      <c r="D42" s="146"/>
      <c r="E42" s="146"/>
      <c r="F42" s="142">
        <v>6592.65</v>
      </c>
      <c r="G42" s="143"/>
      <c r="H42" s="235"/>
      <c r="I42" s="235"/>
      <c r="J42" s="146">
        <f t="shared" si="0"/>
        <v>6592.65</v>
      </c>
      <c r="K42" s="148"/>
      <c r="L42" s="148"/>
      <c r="M42" s="156"/>
      <c r="N42" s="140"/>
      <c r="O42" s="140"/>
    </row>
    <row r="43" spans="1:15" s="63" customFormat="1" ht="55.5" thickBot="1" thickTop="1">
      <c r="A43" s="106" t="s">
        <v>67</v>
      </c>
      <c r="B43" s="107" t="s">
        <v>68</v>
      </c>
      <c r="C43" s="146">
        <f>F43</f>
        <v>0</v>
      </c>
      <c r="D43" s="146"/>
      <c r="E43" s="146"/>
      <c r="F43" s="142">
        <v>0</v>
      </c>
      <c r="G43" s="143"/>
      <c r="H43" s="235"/>
      <c r="I43" s="235"/>
      <c r="J43" s="146">
        <f t="shared" si="0"/>
        <v>0</v>
      </c>
      <c r="K43" s="148"/>
      <c r="L43" s="148"/>
      <c r="M43" s="153"/>
      <c r="N43" s="154"/>
      <c r="O43" s="154"/>
    </row>
    <row r="44" spans="1:15" s="63" customFormat="1" ht="64.5" thickBot="1" thickTop="1">
      <c r="A44" s="106" t="s">
        <v>69</v>
      </c>
      <c r="B44" s="107" t="s">
        <v>70</v>
      </c>
      <c r="C44" s="146">
        <v>88133.08</v>
      </c>
      <c r="D44" s="146"/>
      <c r="E44" s="146"/>
      <c r="F44" s="142">
        <v>44066.54</v>
      </c>
      <c r="G44" s="143"/>
      <c r="H44" s="235"/>
      <c r="I44" s="235"/>
      <c r="J44" s="146">
        <f t="shared" si="0"/>
        <v>44066.54</v>
      </c>
      <c r="K44" s="148"/>
      <c r="L44" s="148"/>
      <c r="M44" s="153"/>
      <c r="N44" s="154"/>
      <c r="O44" s="154"/>
    </row>
    <row r="45" spans="1:15" ht="73.5" thickBot="1" thickTop="1">
      <c r="A45" s="41" t="s">
        <v>71</v>
      </c>
      <c r="B45" s="37" t="s">
        <v>72</v>
      </c>
      <c r="C45" s="141">
        <v>42061.32</v>
      </c>
      <c r="D45" s="141"/>
      <c r="E45" s="141"/>
      <c r="F45" s="142">
        <v>21030.66</v>
      </c>
      <c r="G45" s="143"/>
      <c r="H45" s="141"/>
      <c r="I45" s="141"/>
      <c r="J45" s="141">
        <f t="shared" si="0"/>
        <v>21030.66</v>
      </c>
      <c r="K45" s="145"/>
      <c r="L45" s="145"/>
      <c r="M45" s="246"/>
      <c r="N45" s="173"/>
      <c r="O45" s="173"/>
    </row>
    <row r="46" spans="1:15" ht="64.5" thickBot="1" thickTop="1">
      <c r="A46" s="41" t="s">
        <v>73</v>
      </c>
      <c r="B46" s="37" t="s">
        <v>74</v>
      </c>
      <c r="C46" s="141">
        <v>37367.1</v>
      </c>
      <c r="D46" s="141"/>
      <c r="E46" s="141"/>
      <c r="F46" s="142">
        <v>18683.55</v>
      </c>
      <c r="G46" s="143"/>
      <c r="H46" s="141"/>
      <c r="I46" s="141"/>
      <c r="J46" s="141">
        <f t="shared" si="0"/>
        <v>18683.55</v>
      </c>
      <c r="K46" s="145"/>
      <c r="L46" s="145"/>
      <c r="M46" s="246"/>
      <c r="N46" s="173"/>
      <c r="O46" s="173"/>
    </row>
    <row r="47" spans="1:15" ht="55.5" thickBot="1" thickTop="1">
      <c r="A47" s="41" t="s">
        <v>75</v>
      </c>
      <c r="B47" s="37" t="s">
        <v>76</v>
      </c>
      <c r="C47" s="141">
        <v>0</v>
      </c>
      <c r="D47" s="141"/>
      <c r="E47" s="141"/>
      <c r="F47" s="142">
        <v>0</v>
      </c>
      <c r="G47" s="143"/>
      <c r="H47" s="141"/>
      <c r="I47" s="141"/>
      <c r="J47" s="141">
        <f t="shared" si="0"/>
        <v>0</v>
      </c>
      <c r="K47" s="145"/>
      <c r="L47" s="145"/>
      <c r="M47" s="246"/>
      <c r="N47" s="173"/>
      <c r="O47" s="173"/>
    </row>
    <row r="48" spans="1:15" ht="64.5" thickBot="1" thickTop="1">
      <c r="A48" s="41" t="s">
        <v>77</v>
      </c>
      <c r="B48" s="37" t="s">
        <v>78</v>
      </c>
      <c r="C48" s="141">
        <f>F48</f>
        <v>0</v>
      </c>
      <c r="D48" s="141"/>
      <c r="E48" s="141"/>
      <c r="F48" s="142">
        <v>0</v>
      </c>
      <c r="G48" s="143"/>
      <c r="H48" s="141"/>
      <c r="I48" s="141"/>
      <c r="J48" s="141">
        <f t="shared" si="0"/>
        <v>0</v>
      </c>
      <c r="K48" s="145"/>
      <c r="L48" s="145"/>
      <c r="M48" s="127"/>
      <c r="N48" s="127"/>
      <c r="O48" s="127"/>
    </row>
    <row r="49" spans="1:15" ht="46.5" thickBot="1" thickTop="1">
      <c r="A49" s="41" t="s">
        <v>79</v>
      </c>
      <c r="B49" s="37" t="s">
        <v>80</v>
      </c>
      <c r="C49" s="141">
        <v>5815.3</v>
      </c>
      <c r="D49" s="141"/>
      <c r="E49" s="141"/>
      <c r="F49" s="142">
        <v>2772.4</v>
      </c>
      <c r="G49" s="143"/>
      <c r="H49" s="141"/>
      <c r="I49" s="141"/>
      <c r="J49" s="141">
        <f t="shared" si="0"/>
        <v>2772.4</v>
      </c>
      <c r="K49" s="145"/>
      <c r="L49" s="145"/>
      <c r="M49" s="149"/>
      <c r="N49" s="127"/>
      <c r="O49" s="127"/>
    </row>
    <row r="50" spans="1:15" s="63" customFormat="1" ht="64.5" thickBot="1" thickTop="1">
      <c r="A50" s="66" t="s">
        <v>81</v>
      </c>
      <c r="B50" s="64" t="s">
        <v>82</v>
      </c>
      <c r="C50" s="146">
        <v>36373.9</v>
      </c>
      <c r="D50" s="146"/>
      <c r="E50" s="146"/>
      <c r="F50" s="142">
        <v>18186.95</v>
      </c>
      <c r="G50" s="143"/>
      <c r="H50" s="146"/>
      <c r="I50" s="146"/>
      <c r="J50" s="146">
        <f t="shared" si="0"/>
        <v>18186.95</v>
      </c>
      <c r="K50" s="148"/>
      <c r="L50" s="148"/>
      <c r="M50" s="156"/>
      <c r="N50" s="140"/>
      <c r="O50" s="140"/>
    </row>
    <row r="51" spans="1:15" s="63" customFormat="1" ht="37.5" thickBot="1" thickTop="1">
      <c r="A51" s="66" t="s">
        <v>83</v>
      </c>
      <c r="B51" s="64" t="s">
        <v>84</v>
      </c>
      <c r="C51" s="146">
        <v>98993.6</v>
      </c>
      <c r="D51" s="146"/>
      <c r="E51" s="146"/>
      <c r="F51" s="142">
        <v>49496.8</v>
      </c>
      <c r="G51" s="143"/>
      <c r="H51" s="146"/>
      <c r="I51" s="146"/>
      <c r="J51" s="146">
        <f t="shared" si="0"/>
        <v>49496.8</v>
      </c>
      <c r="K51" s="148"/>
      <c r="L51" s="148"/>
      <c r="M51" s="156"/>
      <c r="N51" s="140"/>
      <c r="O51" s="140"/>
    </row>
    <row r="52" spans="1:15" ht="46.5" thickBot="1" thickTop="1">
      <c r="A52" s="41" t="s">
        <v>85</v>
      </c>
      <c r="B52" s="37" t="s">
        <v>86</v>
      </c>
      <c r="C52" s="141">
        <v>1562.1</v>
      </c>
      <c r="D52" s="141"/>
      <c r="E52" s="141"/>
      <c r="F52" s="142">
        <v>781.05</v>
      </c>
      <c r="G52" s="143"/>
      <c r="H52" s="141"/>
      <c r="I52" s="141"/>
      <c r="J52" s="141">
        <f t="shared" si="0"/>
        <v>781.05</v>
      </c>
      <c r="K52" s="145"/>
      <c r="L52" s="145"/>
      <c r="M52" s="149"/>
      <c r="N52" s="127"/>
      <c r="O52" s="127"/>
    </row>
    <row r="53" spans="1:15" ht="64.5" thickBot="1" thickTop="1">
      <c r="A53" s="42" t="s">
        <v>87</v>
      </c>
      <c r="B53" s="43" t="s">
        <v>88</v>
      </c>
      <c r="C53" s="234">
        <v>0</v>
      </c>
      <c r="D53" s="234"/>
      <c r="E53" s="234"/>
      <c r="F53" s="234">
        <v>0</v>
      </c>
      <c r="G53" s="234"/>
      <c r="H53" s="234"/>
      <c r="I53" s="234"/>
      <c r="J53" s="141"/>
      <c r="K53" s="145"/>
      <c r="L53" s="145"/>
      <c r="M53" s="115"/>
      <c r="N53" s="115"/>
      <c r="O53" s="115"/>
    </row>
    <row r="54" spans="1:15" ht="13.5" thickTop="1">
      <c r="A54" s="44"/>
      <c r="B54" s="45" t="s">
        <v>126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6"/>
    </row>
    <row r="55" spans="1:15" ht="12.75">
      <c r="A55" s="112" t="s">
        <v>89</v>
      </c>
      <c r="B55" s="113" t="s">
        <v>90</v>
      </c>
      <c r="C55" s="111"/>
      <c r="D55" s="111"/>
      <c r="E55" s="111"/>
      <c r="F55" s="111"/>
      <c r="G55" s="110"/>
      <c r="H55" s="124" t="s">
        <v>91</v>
      </c>
      <c r="I55" s="126">
        <v>1159941.89</v>
      </c>
      <c r="J55" s="126"/>
      <c r="K55" s="126" t="s">
        <v>22</v>
      </c>
      <c r="L55" s="126"/>
      <c r="M55" s="126"/>
      <c r="N55" s="126"/>
      <c r="O55" s="126"/>
    </row>
    <row r="56" spans="1:15" ht="12.75">
      <c r="A56" s="112"/>
      <c r="B56" s="121"/>
      <c r="C56" s="122"/>
      <c r="D56" s="122"/>
      <c r="E56" s="122"/>
      <c r="F56" s="122"/>
      <c r="G56" s="123"/>
      <c r="H56" s="124"/>
      <c r="I56" s="126"/>
      <c r="J56" s="126"/>
      <c r="K56" s="126" t="s">
        <v>92</v>
      </c>
      <c r="L56" s="126"/>
      <c r="M56" s="89">
        <f>I55/4</f>
        <v>289985.4725</v>
      </c>
      <c r="N56" s="89" t="s">
        <v>16</v>
      </c>
      <c r="O56" s="89">
        <f>M56/3</f>
        <v>96661.82416666666</v>
      </c>
    </row>
    <row r="57" spans="1:15" ht="12.75">
      <c r="A57" s="112"/>
      <c r="B57" s="127" t="s">
        <v>93</v>
      </c>
      <c r="C57" s="127"/>
      <c r="D57" s="127"/>
      <c r="E57" s="127"/>
      <c r="F57" s="127"/>
      <c r="G57" s="127"/>
      <c r="H57" s="41" t="s">
        <v>91</v>
      </c>
      <c r="I57" s="126">
        <v>1000123.992</v>
      </c>
      <c r="J57" s="126"/>
      <c r="K57" s="126" t="s">
        <v>92</v>
      </c>
      <c r="L57" s="126"/>
      <c r="M57" s="89">
        <v>250030.998</v>
      </c>
      <c r="N57" s="89" t="s">
        <v>16</v>
      </c>
      <c r="O57" s="89">
        <v>83343.666</v>
      </c>
    </row>
    <row r="58" spans="1:15" ht="12.75">
      <c r="A58" s="47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9"/>
    </row>
    <row r="59" spans="1:15" ht="12.75">
      <c r="A59" s="47"/>
      <c r="B59" s="114" t="s">
        <v>94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48"/>
      <c r="O59" s="49"/>
    </row>
    <row r="60" spans="1:15" ht="12.75">
      <c r="A60" s="47"/>
      <c r="B60" s="114" t="s">
        <v>95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48"/>
      <c r="O60" s="49"/>
    </row>
    <row r="61" spans="1:15" ht="12.75">
      <c r="A61" s="47"/>
      <c r="B61" s="114" t="s">
        <v>96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48"/>
      <c r="O61" s="49"/>
    </row>
    <row r="62" spans="1:15" ht="12.75">
      <c r="A62" s="47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9"/>
    </row>
    <row r="63" spans="1:15" s="101" customFormat="1" ht="12.75" customHeight="1">
      <c r="A63" s="97"/>
      <c r="B63" s="129" t="s">
        <v>127</v>
      </c>
      <c r="C63" s="129"/>
      <c r="D63" s="129"/>
      <c r="E63" s="98"/>
      <c r="F63" s="99"/>
      <c r="G63" s="99" t="s">
        <v>128</v>
      </c>
      <c r="H63" s="131" t="s">
        <v>129</v>
      </c>
      <c r="I63" s="132"/>
      <c r="J63" s="98"/>
      <c r="K63" s="98"/>
      <c r="L63" s="98"/>
      <c r="M63" s="98"/>
      <c r="N63" s="98"/>
      <c r="O63" s="100"/>
    </row>
    <row r="64" spans="1:15" s="101" customFormat="1" ht="14.25" customHeight="1">
      <c r="A64" s="97"/>
      <c r="B64" s="129" t="s">
        <v>130</v>
      </c>
      <c r="C64" s="129"/>
      <c r="D64" s="129"/>
      <c r="E64" s="98"/>
      <c r="F64" s="99"/>
      <c r="G64" s="99" t="s">
        <v>128</v>
      </c>
      <c r="H64" s="131" t="s">
        <v>131</v>
      </c>
      <c r="I64" s="132"/>
      <c r="J64" s="98"/>
      <c r="K64" s="98"/>
      <c r="L64" s="98"/>
      <c r="M64" s="98"/>
      <c r="N64" s="98"/>
      <c r="O64" s="100"/>
    </row>
    <row r="65" spans="1:15" ht="12.75">
      <c r="A65" s="47"/>
      <c r="B65" s="48" t="s">
        <v>132</v>
      </c>
      <c r="C65" s="48"/>
      <c r="D65" s="48"/>
      <c r="E65" s="48"/>
      <c r="F65" s="102"/>
      <c r="G65" s="102"/>
      <c r="H65" s="48"/>
      <c r="I65" s="48"/>
      <c r="J65" s="48"/>
      <c r="K65" s="48"/>
      <c r="L65" s="48"/>
      <c r="M65" s="48"/>
      <c r="N65" s="48"/>
      <c r="O65" s="49"/>
    </row>
    <row r="66" spans="1:15" ht="12.75">
      <c r="A66" s="47"/>
      <c r="B66" s="48"/>
      <c r="C66" s="48"/>
      <c r="D66" s="48"/>
      <c r="E66" s="48"/>
      <c r="F66" s="102"/>
      <c r="G66" s="102"/>
      <c r="H66" s="48"/>
      <c r="I66" s="48"/>
      <c r="J66" s="130"/>
      <c r="K66" s="130"/>
      <c r="L66" s="130"/>
      <c r="M66" s="130"/>
      <c r="N66" s="130"/>
      <c r="O66" s="49"/>
    </row>
    <row r="67" spans="1:15" ht="12.75">
      <c r="A67" s="50"/>
      <c r="B67" s="51"/>
      <c r="C67" s="51"/>
      <c r="D67" s="51"/>
      <c r="E67" s="51"/>
      <c r="F67" s="103"/>
      <c r="G67" s="103"/>
      <c r="H67" s="51"/>
      <c r="I67" s="51"/>
      <c r="J67" s="128"/>
      <c r="K67" s="128"/>
      <c r="L67" s="128"/>
      <c r="M67" s="128"/>
      <c r="N67" s="128"/>
      <c r="O67" s="52"/>
    </row>
  </sheetData>
  <sheetProtection/>
  <mergeCells count="171">
    <mergeCell ref="F18:H18"/>
    <mergeCell ref="C19:G19"/>
    <mergeCell ref="C18:E18"/>
    <mergeCell ref="J1:O1"/>
    <mergeCell ref="J2:O2"/>
    <mergeCell ref="J3:O3"/>
    <mergeCell ref="J4:O4"/>
    <mergeCell ref="A5:O5"/>
    <mergeCell ref="A6:O6"/>
    <mergeCell ref="A7:O7"/>
    <mergeCell ref="A8:O8"/>
    <mergeCell ref="A9:C9"/>
    <mergeCell ref="F9:O9"/>
    <mergeCell ref="A11:M11"/>
    <mergeCell ref="N11:O12"/>
    <mergeCell ref="A12:D13"/>
    <mergeCell ref="E12:F12"/>
    <mergeCell ref="H12:M12"/>
    <mergeCell ref="E13:F13"/>
    <mergeCell ref="A15:B17"/>
    <mergeCell ref="C15:E16"/>
    <mergeCell ref="F15:L15"/>
    <mergeCell ref="F16:H16"/>
    <mergeCell ref="I16:L16"/>
    <mergeCell ref="C17:E17"/>
    <mergeCell ref="F17:H17"/>
    <mergeCell ref="I17:L17"/>
    <mergeCell ref="A20:C20"/>
    <mergeCell ref="E20:G20"/>
    <mergeCell ref="I20:K20"/>
    <mergeCell ref="A24:A25"/>
    <mergeCell ref="B24:B25"/>
    <mergeCell ref="C24:E25"/>
    <mergeCell ref="F24:G24"/>
    <mergeCell ref="H24:O25"/>
    <mergeCell ref="F25:G25"/>
    <mergeCell ref="C26:E26"/>
    <mergeCell ref="F26:G26"/>
    <mergeCell ref="H26:O26"/>
    <mergeCell ref="C27:E27"/>
    <mergeCell ref="F27:G27"/>
    <mergeCell ref="H27:O27"/>
    <mergeCell ref="C28:E28"/>
    <mergeCell ref="F28:G28"/>
    <mergeCell ref="H28:O28"/>
    <mergeCell ref="C29:E29"/>
    <mergeCell ref="F29:G29"/>
    <mergeCell ref="H29:O29"/>
    <mergeCell ref="C30:E30"/>
    <mergeCell ref="F30:G30"/>
    <mergeCell ref="H30:O30"/>
    <mergeCell ref="A33:A34"/>
    <mergeCell ref="B33:B34"/>
    <mergeCell ref="C33:E34"/>
    <mergeCell ref="F33:G33"/>
    <mergeCell ref="H33:L33"/>
    <mergeCell ref="M33:O33"/>
    <mergeCell ref="F34:G34"/>
    <mergeCell ref="H34:I34"/>
    <mergeCell ref="J34:L34"/>
    <mergeCell ref="M34:O34"/>
    <mergeCell ref="C35:E35"/>
    <mergeCell ref="F35:G35"/>
    <mergeCell ref="H35:I35"/>
    <mergeCell ref="J35:L35"/>
    <mergeCell ref="M35:O35"/>
    <mergeCell ref="A36:A37"/>
    <mergeCell ref="C36:E37"/>
    <mergeCell ref="F36:G37"/>
    <mergeCell ref="H36:I37"/>
    <mergeCell ref="J36:L37"/>
    <mergeCell ref="M36:O37"/>
    <mergeCell ref="C38:E38"/>
    <mergeCell ref="F38:G38"/>
    <mergeCell ref="H38:I38"/>
    <mergeCell ref="J38:L38"/>
    <mergeCell ref="M38:O38"/>
    <mergeCell ref="M39:O39"/>
    <mergeCell ref="C40:E40"/>
    <mergeCell ref="F40:G40"/>
    <mergeCell ref="H40:I40"/>
    <mergeCell ref="J40:L40"/>
    <mergeCell ref="M40:O40"/>
    <mergeCell ref="C39:E39"/>
    <mergeCell ref="F39:G39"/>
    <mergeCell ref="H39:I39"/>
    <mergeCell ref="J39:L39"/>
    <mergeCell ref="M41:O41"/>
    <mergeCell ref="C42:E42"/>
    <mergeCell ref="F42:G42"/>
    <mergeCell ref="H42:I42"/>
    <mergeCell ref="J42:L42"/>
    <mergeCell ref="M42:O42"/>
    <mergeCell ref="C41:E41"/>
    <mergeCell ref="F41:G41"/>
    <mergeCell ref="H41:I41"/>
    <mergeCell ref="J41:L41"/>
    <mergeCell ref="M43:O43"/>
    <mergeCell ref="C44:E44"/>
    <mergeCell ref="F44:G44"/>
    <mergeCell ref="H44:I44"/>
    <mergeCell ref="J44:L44"/>
    <mergeCell ref="M44:O44"/>
    <mergeCell ref="C43:E43"/>
    <mergeCell ref="F43:G43"/>
    <mergeCell ref="H43:I43"/>
    <mergeCell ref="J43:L43"/>
    <mergeCell ref="M45:O45"/>
    <mergeCell ref="C46:E46"/>
    <mergeCell ref="F46:G46"/>
    <mergeCell ref="H46:I46"/>
    <mergeCell ref="J46:L46"/>
    <mergeCell ref="M46:O46"/>
    <mergeCell ref="C45:E45"/>
    <mergeCell ref="F45:G45"/>
    <mergeCell ref="H45:I45"/>
    <mergeCell ref="J45:L45"/>
    <mergeCell ref="M47:O47"/>
    <mergeCell ref="C48:E48"/>
    <mergeCell ref="F48:G48"/>
    <mergeCell ref="H48:I48"/>
    <mergeCell ref="J48:L48"/>
    <mergeCell ref="M48:O48"/>
    <mergeCell ref="C47:E47"/>
    <mergeCell ref="F47:G47"/>
    <mergeCell ref="H47:I47"/>
    <mergeCell ref="J47:L47"/>
    <mergeCell ref="M49:O49"/>
    <mergeCell ref="C50:E50"/>
    <mergeCell ref="F50:G50"/>
    <mergeCell ref="H50:I50"/>
    <mergeCell ref="J50:L50"/>
    <mergeCell ref="M50:O50"/>
    <mergeCell ref="C49:E49"/>
    <mergeCell ref="F49:G49"/>
    <mergeCell ref="H49:I49"/>
    <mergeCell ref="J49:L49"/>
    <mergeCell ref="M51:O51"/>
    <mergeCell ref="C52:E52"/>
    <mergeCell ref="F52:G52"/>
    <mergeCell ref="H52:I52"/>
    <mergeCell ref="J52:L52"/>
    <mergeCell ref="M52:O52"/>
    <mergeCell ref="C51:E51"/>
    <mergeCell ref="F51:G51"/>
    <mergeCell ref="H51:I51"/>
    <mergeCell ref="J51:L51"/>
    <mergeCell ref="I57:J57"/>
    <mergeCell ref="K57:L57"/>
    <mergeCell ref="C53:E53"/>
    <mergeCell ref="F53:G53"/>
    <mergeCell ref="H53:I53"/>
    <mergeCell ref="J53:L53"/>
    <mergeCell ref="I55:J56"/>
    <mergeCell ref="K55:O55"/>
    <mergeCell ref="K56:L56"/>
    <mergeCell ref="B61:M61"/>
    <mergeCell ref="B63:D63"/>
    <mergeCell ref="A18:B18"/>
    <mergeCell ref="B59:M59"/>
    <mergeCell ref="B60:M60"/>
    <mergeCell ref="M53:O53"/>
    <mergeCell ref="A55:A57"/>
    <mergeCell ref="B55:G56"/>
    <mergeCell ref="H55:H56"/>
    <mergeCell ref="B57:G57"/>
    <mergeCell ref="J67:N67"/>
    <mergeCell ref="H63:I63"/>
    <mergeCell ref="B64:D64"/>
    <mergeCell ref="H64:I64"/>
    <mergeCell ref="J66:N66"/>
  </mergeCells>
  <printOptions/>
  <pageMargins left="0.75" right="0.75" top="1" bottom="1" header="0.5" footer="0.5"/>
  <pageSetup horizontalDpi="600" verticalDpi="600" orientation="landscape" paperSize="9" scale="74" r:id="rId1"/>
  <rowBreaks count="2" manualBreakCount="2">
    <brk id="31" max="255" man="1"/>
    <brk id="45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P69"/>
  <sheetViews>
    <sheetView tabSelected="1" zoomScalePageLayoutView="0" workbookViewId="0" topLeftCell="A55">
      <selection activeCell="J62" sqref="J62"/>
    </sheetView>
  </sheetViews>
  <sheetFormatPr defaultColWidth="9.140625" defaultRowHeight="12.75"/>
  <cols>
    <col min="1" max="1" width="5.7109375" style="0" bestFit="1" customWidth="1"/>
    <col min="2" max="2" width="24.421875" style="0" customWidth="1"/>
    <col min="3" max="3" width="9.00390625" style="0" customWidth="1"/>
    <col min="4" max="4" width="7.7109375" style="0" customWidth="1"/>
    <col min="5" max="5" width="9.7109375" style="0" customWidth="1"/>
    <col min="6" max="6" width="6.00390625" style="0" customWidth="1"/>
    <col min="7" max="7" width="15.00390625" style="0" customWidth="1"/>
    <col min="8" max="8" width="6.140625" style="0" customWidth="1"/>
    <col min="9" max="9" width="9.28125" style="0" customWidth="1"/>
    <col min="10" max="10" width="8.140625" style="0" customWidth="1"/>
    <col min="11" max="11" width="8.7109375" style="0" customWidth="1"/>
    <col min="12" max="12" width="8.140625" style="0" customWidth="1"/>
    <col min="13" max="13" width="9.7109375" style="63" customWidth="1"/>
    <col min="14" max="14" width="6.00390625" style="63" customWidth="1"/>
    <col min="15" max="15" width="11.28125" style="63" customWidth="1"/>
  </cols>
  <sheetData>
    <row r="1" spans="1:15" ht="12.75">
      <c r="A1" s="1"/>
      <c r="B1" s="1"/>
      <c r="C1" s="2"/>
      <c r="D1" s="2"/>
      <c r="E1" s="2"/>
      <c r="F1" s="2"/>
      <c r="G1" s="2"/>
      <c r="H1" s="2"/>
      <c r="I1" s="2"/>
      <c r="J1" s="229" t="s">
        <v>0</v>
      </c>
      <c r="K1" s="229"/>
      <c r="L1" s="229"/>
      <c r="M1" s="229"/>
      <c r="N1" s="229"/>
      <c r="O1" s="229"/>
    </row>
    <row r="2" spans="1:15" ht="12.75">
      <c r="A2" s="1"/>
      <c r="B2" s="1"/>
      <c r="C2" s="2"/>
      <c r="D2" s="2"/>
      <c r="E2" s="67"/>
      <c r="F2" s="2"/>
      <c r="G2" s="2"/>
      <c r="H2" s="2"/>
      <c r="I2" s="2"/>
      <c r="J2" s="229" t="s">
        <v>1</v>
      </c>
      <c r="K2" s="229"/>
      <c r="L2" s="229"/>
      <c r="M2" s="229"/>
      <c r="N2" s="229"/>
      <c r="O2" s="229"/>
    </row>
    <row r="3" spans="1:15" ht="12.75">
      <c r="A3" s="1"/>
      <c r="B3" s="1"/>
      <c r="C3" s="3"/>
      <c r="D3" s="3"/>
      <c r="E3" s="3"/>
      <c r="F3" s="3"/>
      <c r="G3" s="3"/>
      <c r="H3" s="3"/>
      <c r="I3" s="3"/>
      <c r="J3" s="230" t="s">
        <v>2</v>
      </c>
      <c r="K3" s="230"/>
      <c r="L3" s="230"/>
      <c r="M3" s="230"/>
      <c r="N3" s="230"/>
      <c r="O3" s="230"/>
    </row>
    <row r="4" spans="1:15" ht="12.75">
      <c r="A4" s="1"/>
      <c r="B4" s="1"/>
      <c r="C4" s="2"/>
      <c r="D4" s="2"/>
      <c r="E4" s="2"/>
      <c r="F4" s="2"/>
      <c r="G4" s="2"/>
      <c r="H4" s="2"/>
      <c r="I4" s="2"/>
      <c r="J4" s="230" t="s">
        <v>3</v>
      </c>
      <c r="K4" s="230"/>
      <c r="L4" s="230"/>
      <c r="M4" s="230"/>
      <c r="N4" s="230"/>
      <c r="O4" s="230"/>
    </row>
    <row r="5" spans="1:15" ht="12.75">
      <c r="A5" s="231" t="s">
        <v>4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</row>
    <row r="6" spans="1:15" ht="12.75">
      <c r="A6" s="231" t="s">
        <v>5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</row>
    <row r="7" spans="1:15" ht="12.75">
      <c r="A7" s="231" t="s">
        <v>6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</row>
    <row r="8" spans="1:15" ht="12.75">
      <c r="A8" s="231" t="s">
        <v>7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</row>
    <row r="9" spans="1:15" ht="12.75">
      <c r="A9" s="233" t="s">
        <v>8</v>
      </c>
      <c r="B9" s="233"/>
      <c r="C9" s="233"/>
      <c r="D9" s="5" t="s">
        <v>133</v>
      </c>
      <c r="E9" s="4"/>
      <c r="F9" s="215" t="s">
        <v>123</v>
      </c>
      <c r="G9" s="215"/>
      <c r="H9" s="215"/>
      <c r="I9" s="215"/>
      <c r="J9" s="215"/>
      <c r="K9" s="215"/>
      <c r="L9" s="215"/>
      <c r="M9" s="215"/>
      <c r="N9" s="215"/>
      <c r="O9" s="215"/>
    </row>
    <row r="10" spans="1:15" ht="13.5" thickBot="1">
      <c r="A10" s="6"/>
      <c r="B10" s="1"/>
      <c r="C10" s="6"/>
      <c r="D10" s="6"/>
      <c r="E10" s="6"/>
      <c r="F10" s="6"/>
      <c r="G10" s="6"/>
      <c r="H10" s="6"/>
      <c r="I10" s="6"/>
      <c r="J10" s="6"/>
      <c r="K10" s="6"/>
      <c r="L10" s="6"/>
      <c r="M10" s="54"/>
      <c r="N10" s="54"/>
      <c r="O10" s="54"/>
    </row>
    <row r="11" spans="1:15" ht="13.5" thickBot="1">
      <c r="A11" s="216" t="s">
        <v>124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8"/>
      <c r="N11" s="275" t="s">
        <v>9</v>
      </c>
      <c r="O11" s="276"/>
    </row>
    <row r="12" spans="1:15" ht="18" customHeight="1" thickBot="1">
      <c r="A12" s="221" t="s">
        <v>10</v>
      </c>
      <c r="B12" s="222"/>
      <c r="C12" s="222"/>
      <c r="D12" s="222"/>
      <c r="E12" s="205" t="s">
        <v>11</v>
      </c>
      <c r="F12" s="207"/>
      <c r="G12" s="7" t="s">
        <v>12</v>
      </c>
      <c r="H12" s="226" t="s">
        <v>13</v>
      </c>
      <c r="I12" s="222"/>
      <c r="J12" s="222"/>
      <c r="K12" s="222"/>
      <c r="L12" s="222"/>
      <c r="M12" s="227"/>
      <c r="N12" s="277"/>
      <c r="O12" s="278"/>
    </row>
    <row r="13" spans="1:15" ht="13.5" thickBot="1">
      <c r="A13" s="223"/>
      <c r="B13" s="224"/>
      <c r="C13" s="224"/>
      <c r="D13" s="225"/>
      <c r="E13" s="228">
        <v>40945</v>
      </c>
      <c r="F13" s="224"/>
      <c r="G13" s="8">
        <v>4</v>
      </c>
      <c r="H13" s="9" t="s">
        <v>14</v>
      </c>
      <c r="I13" s="83">
        <v>4205214</v>
      </c>
      <c r="J13" s="84" t="s">
        <v>15</v>
      </c>
      <c r="K13" s="83">
        <v>1164056</v>
      </c>
      <c r="L13" s="84" t="s">
        <v>16</v>
      </c>
      <c r="M13" s="85">
        <f>'Вор 16-1'!M13+'Вор 16'!M13+'Кур 17-11'!M13+'Кур 17-4'!M13+'Кур 17-1'!M13+'Кур 17'!M13+'Сол р. 3-1'!M13+'Род 16-5'!M13+'Род 16-4'!M13+'Род 16-3'!M13</f>
        <v>388018.67</v>
      </c>
      <c r="N13" s="55" t="s">
        <v>17</v>
      </c>
      <c r="O13" s="74">
        <v>24.53</v>
      </c>
    </row>
    <row r="14" spans="1:15" ht="13.5" thickBot="1">
      <c r="A14" s="6"/>
      <c r="B14" s="1"/>
      <c r="C14" s="6"/>
      <c r="D14" s="6"/>
      <c r="E14" s="6"/>
      <c r="F14" s="6"/>
      <c r="G14" s="96"/>
      <c r="H14" s="13"/>
      <c r="I14" s="13"/>
      <c r="J14" s="6"/>
      <c r="K14" s="6"/>
      <c r="L14" s="6"/>
      <c r="M14" s="54"/>
      <c r="N14" s="56" t="s">
        <v>19</v>
      </c>
      <c r="O14" s="75">
        <v>22.26</v>
      </c>
    </row>
    <row r="15" spans="1:15" ht="13.5" thickBot="1">
      <c r="A15" s="198" t="s">
        <v>20</v>
      </c>
      <c r="B15" s="199"/>
      <c r="C15" s="202" t="s">
        <v>21</v>
      </c>
      <c r="D15" s="203"/>
      <c r="E15" s="204"/>
      <c r="F15" s="208" t="s">
        <v>22</v>
      </c>
      <c r="G15" s="208"/>
      <c r="H15" s="208"/>
      <c r="I15" s="208"/>
      <c r="J15" s="208"/>
      <c r="K15" s="208"/>
      <c r="L15" s="209"/>
      <c r="M15" s="54"/>
      <c r="N15" s="56" t="s">
        <v>23</v>
      </c>
      <c r="O15" s="75" t="s">
        <v>122</v>
      </c>
    </row>
    <row r="16" spans="1:15" ht="13.5" thickBot="1">
      <c r="A16" s="200"/>
      <c r="B16" s="201"/>
      <c r="C16" s="205"/>
      <c r="D16" s="206"/>
      <c r="E16" s="207"/>
      <c r="F16" s="112" t="s">
        <v>24</v>
      </c>
      <c r="G16" s="112"/>
      <c r="H16" s="112"/>
      <c r="I16" s="210" t="s">
        <v>25</v>
      </c>
      <c r="J16" s="211"/>
      <c r="K16" s="211"/>
      <c r="L16" s="212"/>
      <c r="M16" s="54"/>
      <c r="N16" s="57" t="s">
        <v>26</v>
      </c>
      <c r="O16" s="76">
        <v>19.51</v>
      </c>
    </row>
    <row r="17" spans="1:15" ht="12.75">
      <c r="A17" s="200"/>
      <c r="B17" s="201"/>
      <c r="C17" s="213">
        <f>F17+I17</f>
        <v>49433.20999999999</v>
      </c>
      <c r="D17" s="213"/>
      <c r="E17" s="213"/>
      <c r="F17" s="213">
        <f>'Вор 16-1'!F17:H17+'Вор 16'!F17:H17+'Кур 17-11'!F17:H17+'Кур 17-4'!F17:H17+'Кур 17-1'!F17:H17+'Кур 17'!F17:H17+'Сол р. 3-1'!F17:H17+'Род 16-5'!F17:H17+'Род 16-4'!F17:H17+'Род 16-3'!F17:H17</f>
        <v>45127.509999999995</v>
      </c>
      <c r="G17" s="213"/>
      <c r="H17" s="213"/>
      <c r="I17" s="213">
        <f>'Вор 16-1'!I17:L17+'Вор 16'!I17:L17+'Кур 17-11'!I17:L17+'Кур 17-4'!I17:L17+'Кур 17-1'!I17:L17+'Кур 17'!I17:L17+'Сол р. 3-1'!I17:L17+'Род 16-5'!I17:L17+'Род 16-4'!I17:L17+'Род 16-3'!I17:L17</f>
        <v>4305.7</v>
      </c>
      <c r="J17" s="213"/>
      <c r="K17" s="213"/>
      <c r="L17" s="214"/>
      <c r="M17" s="54"/>
      <c r="N17" s="54"/>
      <c r="O17" s="54"/>
    </row>
    <row r="18" spans="1:15" ht="12.75">
      <c r="A18" s="118" t="s">
        <v>125</v>
      </c>
      <c r="B18" s="119"/>
      <c r="C18" s="120"/>
      <c r="D18" s="116"/>
      <c r="E18" s="117"/>
      <c r="F18" s="126">
        <f>'Вор 16-1'!F18:H18+'Вор 16'!F18:H18+'Кур 17-11'!F18:H18+'Кур 17-4'!F18:H18+'Кур 17-1'!F18:H18+'Кур 17'!F18:H18+'Сол р. 3-1'!F18:H18+'Род 16-5'!F18:H18+'Род 16-4'!F18:H18+'Род 16-3'!F18:H18</f>
        <v>29117.180000000004</v>
      </c>
      <c r="G18" s="126"/>
      <c r="H18" s="126"/>
      <c r="I18" s="120"/>
      <c r="J18" s="116"/>
      <c r="K18" s="116"/>
      <c r="L18" s="290"/>
      <c r="M18" s="54"/>
      <c r="N18" s="54"/>
      <c r="O18" s="54"/>
    </row>
    <row r="19" spans="1:15" ht="18" customHeight="1" thickBot="1">
      <c r="A19" s="180"/>
      <c r="B19" s="181"/>
      <c r="C19" s="182"/>
      <c r="D19" s="77"/>
      <c r="E19" s="183" t="s">
        <v>27</v>
      </c>
      <c r="F19" s="184"/>
      <c r="G19" s="185"/>
      <c r="H19" s="77">
        <f>'[1]Свод'!P7</f>
        <v>0</v>
      </c>
      <c r="I19" s="186" t="s">
        <v>28</v>
      </c>
      <c r="J19" s="184"/>
      <c r="K19" s="187"/>
      <c r="L19" s="78">
        <f>'[1]Свод'!Q7</f>
        <v>0</v>
      </c>
      <c r="M19" s="54"/>
      <c r="N19" s="54"/>
      <c r="O19" s="54"/>
    </row>
    <row r="20" spans="1:15" ht="12.75">
      <c r="A20" s="19"/>
      <c r="B20" s="19"/>
      <c r="C20" s="19"/>
      <c r="D20" s="20"/>
      <c r="E20" s="21"/>
      <c r="F20" s="21"/>
      <c r="G20" s="21"/>
      <c r="H20" s="20"/>
      <c r="I20" s="22"/>
      <c r="J20" s="21"/>
      <c r="K20" s="21"/>
      <c r="L20" s="20"/>
      <c r="M20" s="54"/>
      <c r="N20" s="54"/>
      <c r="O20" s="54"/>
    </row>
    <row r="21" spans="1:15" ht="18">
      <c r="A21" s="19"/>
      <c r="B21" s="16" t="s">
        <v>29</v>
      </c>
      <c r="C21" s="16" t="s">
        <v>119</v>
      </c>
      <c r="D21" s="23" t="s">
        <v>31</v>
      </c>
      <c r="E21" s="25" t="s">
        <v>120</v>
      </c>
      <c r="F21" s="26" t="s">
        <v>33</v>
      </c>
      <c r="G21" s="26">
        <v>31</v>
      </c>
      <c r="H21" s="27" t="s">
        <v>34</v>
      </c>
      <c r="I21" s="26">
        <v>636</v>
      </c>
      <c r="J21" s="21"/>
      <c r="K21" s="21"/>
      <c r="L21" s="20"/>
      <c r="M21" s="54"/>
      <c r="N21" s="54"/>
      <c r="O21" s="54"/>
    </row>
    <row r="22" spans="1:15" ht="12.75">
      <c r="A22" s="6"/>
      <c r="B22" s="1"/>
      <c r="C22" s="6"/>
      <c r="D22" s="6"/>
      <c r="E22" s="6"/>
      <c r="F22" s="6"/>
      <c r="G22" s="6"/>
      <c r="H22" s="6"/>
      <c r="I22" s="6"/>
      <c r="J22" s="6"/>
      <c r="K22" s="6"/>
      <c r="L22" s="6"/>
      <c r="M22" s="54"/>
      <c r="N22" s="54"/>
      <c r="O22" s="54"/>
    </row>
    <row r="23" spans="1:15" ht="12.75">
      <c r="A23" s="161"/>
      <c r="B23" s="188" t="s">
        <v>35</v>
      </c>
      <c r="C23" s="190" t="s">
        <v>36</v>
      </c>
      <c r="D23" s="191"/>
      <c r="E23" s="192"/>
      <c r="F23" s="196" t="s">
        <v>22</v>
      </c>
      <c r="G23" s="197"/>
      <c r="H23" s="190" t="s">
        <v>37</v>
      </c>
      <c r="I23" s="191"/>
      <c r="J23" s="191"/>
      <c r="K23" s="191"/>
      <c r="L23" s="191"/>
      <c r="M23" s="191"/>
      <c r="N23" s="191"/>
      <c r="O23" s="192"/>
    </row>
    <row r="24" spans="1:15" ht="12.75">
      <c r="A24" s="173"/>
      <c r="B24" s="189"/>
      <c r="C24" s="193"/>
      <c r="D24" s="194"/>
      <c r="E24" s="195"/>
      <c r="F24" s="196" t="s">
        <v>38</v>
      </c>
      <c r="G24" s="197"/>
      <c r="H24" s="193"/>
      <c r="I24" s="194"/>
      <c r="J24" s="194"/>
      <c r="K24" s="194"/>
      <c r="L24" s="194"/>
      <c r="M24" s="194"/>
      <c r="N24" s="194"/>
      <c r="O24" s="195"/>
    </row>
    <row r="25" spans="1:15" ht="12.75">
      <c r="A25" s="24">
        <v>1</v>
      </c>
      <c r="B25" s="24">
        <v>2</v>
      </c>
      <c r="C25" s="127">
        <v>3</v>
      </c>
      <c r="D25" s="127"/>
      <c r="E25" s="127"/>
      <c r="F25" s="127">
        <v>4</v>
      </c>
      <c r="G25" s="127"/>
      <c r="H25" s="127">
        <v>5</v>
      </c>
      <c r="I25" s="127"/>
      <c r="J25" s="127"/>
      <c r="K25" s="127"/>
      <c r="L25" s="127"/>
      <c r="M25" s="127"/>
      <c r="N25" s="127"/>
      <c r="O25" s="127"/>
    </row>
    <row r="26" spans="1:15" ht="36">
      <c r="A26" s="28" t="s">
        <v>39</v>
      </c>
      <c r="B26" s="29" t="s">
        <v>40</v>
      </c>
      <c r="C26" s="146">
        <f>F26*2</f>
        <v>2328112</v>
      </c>
      <c r="D26" s="146"/>
      <c r="E26" s="146"/>
      <c r="F26" s="146">
        <f>'Род 16-3'!F26:G26+'Род 16-4'!F26:G26+'Род 16-5'!F26:G26+'Сол р. 3-1'!F26:G26+'Кур 17'!F26:G26+'Кур 17-1'!F26:G26+'Кур 17-4'!F26:G26+'Кур 17-11'!F26:G26+'Вор 16'!F26:G26+'Вор 16-1'!F27:G27</f>
        <v>1164056</v>
      </c>
      <c r="G26" s="146"/>
      <c r="H26" s="127"/>
      <c r="I26" s="127"/>
      <c r="J26" s="127"/>
      <c r="K26" s="127"/>
      <c r="L26" s="127"/>
      <c r="M26" s="127"/>
      <c r="N26" s="127"/>
      <c r="O26" s="127"/>
    </row>
    <row r="27" spans="1:15" ht="27">
      <c r="A27" s="28" t="s">
        <v>41</v>
      </c>
      <c r="B27" s="29" t="s">
        <v>42</v>
      </c>
      <c r="C27" s="146">
        <f>F27*2</f>
        <v>2328112</v>
      </c>
      <c r="D27" s="146"/>
      <c r="E27" s="146"/>
      <c r="F27" s="146">
        <f>'Род 16-3'!F27:G27+'Род 16-4'!F27:G27+'Род 16-5'!F27:G27+'Сол р. 3-1'!F27:G27+'Кур 17'!F27:G27+'Кур 17-1'!F27:G27+'Кур 17-4'!F27:G27+'Кур 17-11'!F27:G27+'Вор 16'!F27:G27+'Вор 16-1'!F28:G28</f>
        <v>1164056</v>
      </c>
      <c r="G27" s="146"/>
      <c r="H27" s="127"/>
      <c r="I27" s="127"/>
      <c r="J27" s="127"/>
      <c r="K27" s="127"/>
      <c r="L27" s="127"/>
      <c r="M27" s="127"/>
      <c r="N27" s="127"/>
      <c r="O27" s="127"/>
    </row>
    <row r="28" spans="1:15" ht="54">
      <c r="A28" s="28" t="s">
        <v>43</v>
      </c>
      <c r="B28" s="29" t="s">
        <v>44</v>
      </c>
      <c r="C28" s="146">
        <f>F28</f>
        <v>0</v>
      </c>
      <c r="D28" s="146"/>
      <c r="E28" s="146"/>
      <c r="F28" s="146">
        <v>0</v>
      </c>
      <c r="G28" s="146"/>
      <c r="H28" s="161"/>
      <c r="I28" s="161"/>
      <c r="J28" s="161"/>
      <c r="K28" s="161"/>
      <c r="L28" s="161"/>
      <c r="M28" s="161"/>
      <c r="N28" s="161"/>
      <c r="O28" s="161"/>
    </row>
    <row r="29" spans="1:15" ht="45">
      <c r="A29" s="30" t="s">
        <v>46</v>
      </c>
      <c r="B29" s="29" t="s">
        <v>47</v>
      </c>
      <c r="C29" s="146">
        <f>F29*2</f>
        <v>2328112</v>
      </c>
      <c r="D29" s="146"/>
      <c r="E29" s="146"/>
      <c r="F29" s="146">
        <f>'Род 16-3'!F29:G29+'Род 16-4'!F29:G29+'Род 16-5'!F29:G29+'Сол р. 3-1'!F29:G29+'Кур 17'!F29:G29+'Кур 17-1'!F29:G29+'Кур 17-4'!F29:G29+'Кур 17-11'!F29:G29+'Вор 16'!F29:G29+'Вор 16-1'!F30:G30</f>
        <v>1164056</v>
      </c>
      <c r="G29" s="146"/>
      <c r="H29" s="170"/>
      <c r="I29" s="171"/>
      <c r="J29" s="171"/>
      <c r="K29" s="171"/>
      <c r="L29" s="171"/>
      <c r="M29" s="171"/>
      <c r="N29" s="171"/>
      <c r="O29" s="172"/>
    </row>
    <row r="30" spans="1:15" ht="12.75">
      <c r="A30" s="31"/>
      <c r="B30" s="32"/>
      <c r="C30" s="104"/>
      <c r="D30" s="104"/>
      <c r="E30" s="104"/>
      <c r="F30" s="104"/>
      <c r="G30" s="104"/>
      <c r="H30" s="34"/>
      <c r="I30" s="34"/>
      <c r="J30" s="34"/>
      <c r="K30" s="34"/>
      <c r="L30" s="34"/>
      <c r="M30" s="34"/>
      <c r="N30" s="34"/>
      <c r="O30" s="34"/>
    </row>
    <row r="31" spans="1:15" ht="12.75">
      <c r="A31" s="31"/>
      <c r="B31" s="32"/>
      <c r="C31" s="104"/>
      <c r="D31" s="104"/>
      <c r="E31" s="104"/>
      <c r="F31" s="104"/>
      <c r="G31" s="104"/>
      <c r="H31" s="34"/>
      <c r="I31" s="34"/>
      <c r="J31" s="34"/>
      <c r="K31" s="34"/>
      <c r="L31" s="34"/>
      <c r="M31" s="34"/>
      <c r="N31" s="34"/>
      <c r="O31" s="34"/>
    </row>
    <row r="32" spans="1:15" ht="12.75">
      <c r="A32" s="31"/>
      <c r="B32" s="32"/>
      <c r="C32" s="104"/>
      <c r="D32" s="104"/>
      <c r="E32" s="104"/>
      <c r="F32" s="104"/>
      <c r="G32" s="104"/>
      <c r="H32" s="34"/>
      <c r="I32" s="34"/>
      <c r="J32" s="34"/>
      <c r="K32" s="34"/>
      <c r="L32" s="34"/>
      <c r="M32" s="34"/>
      <c r="N32" s="34"/>
      <c r="O32" s="34"/>
    </row>
    <row r="33" spans="1:15" ht="12.75">
      <c r="A33" s="31"/>
      <c r="B33" s="32"/>
      <c r="C33" s="104"/>
      <c r="D33" s="104"/>
      <c r="E33" s="104"/>
      <c r="F33" s="104"/>
      <c r="G33" s="104"/>
      <c r="H33" s="34"/>
      <c r="I33" s="34"/>
      <c r="J33" s="34"/>
      <c r="K33" s="34"/>
      <c r="L33" s="34"/>
      <c r="M33" s="34"/>
      <c r="N33" s="34"/>
      <c r="O33" s="34"/>
    </row>
    <row r="34" spans="1:15" ht="12.75">
      <c r="A34" s="31"/>
      <c r="B34" s="32"/>
      <c r="C34" s="33"/>
      <c r="D34" s="33"/>
      <c r="E34" s="33"/>
      <c r="F34" s="33"/>
      <c r="G34" s="33"/>
      <c r="H34" s="34"/>
      <c r="I34" s="34"/>
      <c r="J34" s="34"/>
      <c r="K34" s="34"/>
      <c r="L34" s="34"/>
      <c r="M34" s="58"/>
      <c r="N34" s="58"/>
      <c r="O34" s="58"/>
    </row>
    <row r="35" spans="1:15" ht="12.75">
      <c r="A35" s="161"/>
      <c r="B35" s="174" t="s">
        <v>35</v>
      </c>
      <c r="C35" s="113" t="s">
        <v>36</v>
      </c>
      <c r="D35" s="111"/>
      <c r="E35" s="110"/>
      <c r="F35" s="176" t="s">
        <v>48</v>
      </c>
      <c r="G35" s="177"/>
      <c r="H35" s="127" t="s">
        <v>22</v>
      </c>
      <c r="I35" s="127"/>
      <c r="J35" s="127"/>
      <c r="K35" s="127"/>
      <c r="L35" s="127"/>
      <c r="M35" s="279" t="s">
        <v>49</v>
      </c>
      <c r="N35" s="280"/>
      <c r="O35" s="281"/>
    </row>
    <row r="36" spans="1:15" ht="12.75">
      <c r="A36" s="173"/>
      <c r="B36" s="175"/>
      <c r="C36" s="121"/>
      <c r="D36" s="122"/>
      <c r="E36" s="123"/>
      <c r="F36" s="165" t="s">
        <v>38</v>
      </c>
      <c r="G36" s="167"/>
      <c r="H36" s="127" t="s">
        <v>50</v>
      </c>
      <c r="I36" s="127"/>
      <c r="J36" s="127" t="s">
        <v>51</v>
      </c>
      <c r="K36" s="127"/>
      <c r="L36" s="127"/>
      <c r="M36" s="282" t="s">
        <v>52</v>
      </c>
      <c r="N36" s="283"/>
      <c r="O36" s="284"/>
    </row>
    <row r="37" spans="1:15" ht="12.75">
      <c r="A37" s="24">
        <v>1</v>
      </c>
      <c r="B37" s="24">
        <v>2</v>
      </c>
      <c r="C37" s="127">
        <v>3</v>
      </c>
      <c r="D37" s="127"/>
      <c r="E37" s="127"/>
      <c r="F37" s="127">
        <v>4</v>
      </c>
      <c r="G37" s="127"/>
      <c r="H37" s="127" t="s">
        <v>53</v>
      </c>
      <c r="I37" s="127"/>
      <c r="J37" s="127" t="s">
        <v>54</v>
      </c>
      <c r="K37" s="127"/>
      <c r="L37" s="127"/>
      <c r="M37" s="140">
        <v>5</v>
      </c>
      <c r="N37" s="140"/>
      <c r="O37" s="140"/>
    </row>
    <row r="38" spans="1:15" ht="12.75">
      <c r="A38" s="285" t="s">
        <v>55</v>
      </c>
      <c r="B38" s="26" t="s">
        <v>56</v>
      </c>
      <c r="C38" s="141">
        <f>C41+C42+C43+C44+C45+C46+C47+C48+C49+C50+C51+C52+C53+C54</f>
        <v>6926926.16</v>
      </c>
      <c r="D38" s="141"/>
      <c r="E38" s="141"/>
      <c r="F38" s="141">
        <f>SUM(F41:G54)</f>
        <v>3461828.2300000004</v>
      </c>
      <c r="G38" s="141"/>
      <c r="H38" s="141">
        <f>H41</f>
        <v>425344.92999999993</v>
      </c>
      <c r="I38" s="141"/>
      <c r="J38" s="141">
        <f>J42+J43+J44+J45+J46+J47+J48+J49+J50+J51+J52+J53+J54</f>
        <v>3036483.3000000003</v>
      </c>
      <c r="K38" s="141"/>
      <c r="L38" s="141"/>
      <c r="M38" s="286"/>
      <c r="N38" s="140"/>
      <c r="O38" s="140"/>
    </row>
    <row r="39" spans="1:15" ht="54">
      <c r="A39" s="285"/>
      <c r="B39" s="37" t="s">
        <v>57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0"/>
      <c r="N39" s="140"/>
      <c r="O39" s="140"/>
    </row>
    <row r="40" spans="1:15" ht="12.75">
      <c r="A40" s="36"/>
      <c r="B40" s="37" t="s">
        <v>58</v>
      </c>
      <c r="C40" s="141"/>
      <c r="D40" s="141"/>
      <c r="E40" s="141"/>
      <c r="F40" s="141"/>
      <c r="G40" s="145"/>
      <c r="H40" s="141"/>
      <c r="I40" s="141"/>
      <c r="J40" s="141"/>
      <c r="K40" s="145"/>
      <c r="L40" s="145"/>
      <c r="M40" s="140"/>
      <c r="N40" s="140"/>
      <c r="O40" s="140"/>
    </row>
    <row r="41" spans="1:15" ht="36">
      <c r="A41" s="38" t="s">
        <v>59</v>
      </c>
      <c r="B41" s="37" t="s">
        <v>60</v>
      </c>
      <c r="C41" s="287">
        <v>850689.86</v>
      </c>
      <c r="D41" s="288"/>
      <c r="E41" s="289"/>
      <c r="F41" s="146">
        <f>'Вор 16-1'!F39:G39+'Вор 16'!F40:G40+'Кур 17-11'!F40:G40+'Кур 17-4'!F40:G40+'Кур 17-1'!F40:G40+'Кур 17'!F40:G40+'Сол р. 3-1'!F40:G40+'Род 16-5'!F40:G40+'Род 16-4'!F40:G40+'Род 16-3'!F40:G40</f>
        <v>425344.92999999993</v>
      </c>
      <c r="G41" s="148"/>
      <c r="H41" s="141">
        <f>F41</f>
        <v>425344.92999999993</v>
      </c>
      <c r="I41" s="141"/>
      <c r="J41" s="141"/>
      <c r="K41" s="145"/>
      <c r="L41" s="145"/>
      <c r="M41" s="140"/>
      <c r="N41" s="140"/>
      <c r="O41" s="140"/>
    </row>
    <row r="42" spans="1:15" ht="63">
      <c r="A42" s="38" t="s">
        <v>61</v>
      </c>
      <c r="B42" s="37" t="s">
        <v>62</v>
      </c>
      <c r="C42" s="141">
        <v>1581372.38</v>
      </c>
      <c r="D42" s="141"/>
      <c r="E42" s="141"/>
      <c r="F42" s="146">
        <f>'Вор 16-1'!F40:G40+'Вор 16'!F41:G41+'Кур 17-11'!F41:G41+'Кур 17-4'!F41:G41+'Кур 17-1'!F41:G41+'Кур 17'!F41:G41+'Сол р. 3-1'!F41:G41+'Род 16-5'!F41:G41+'Род 16-4'!F41:G41+'Род 16-3'!F41:G41</f>
        <v>790686.1900000001</v>
      </c>
      <c r="G42" s="148"/>
      <c r="H42" s="141"/>
      <c r="I42" s="141"/>
      <c r="J42" s="141">
        <f>F42</f>
        <v>790686.1900000001</v>
      </c>
      <c r="K42" s="145"/>
      <c r="L42" s="145"/>
      <c r="M42" s="140"/>
      <c r="N42" s="140"/>
      <c r="O42" s="140"/>
    </row>
    <row r="43" spans="1:15" ht="36">
      <c r="A43" s="41" t="s">
        <v>63</v>
      </c>
      <c r="B43" s="37" t="s">
        <v>64</v>
      </c>
      <c r="C43" s="141">
        <v>291143.62</v>
      </c>
      <c r="D43" s="141"/>
      <c r="E43" s="141"/>
      <c r="F43" s="146">
        <f>'Вор 16-1'!F41:G41+'Вор 16'!F42:G42+'Кур 17-11'!F42:G42+'Кур 17-4'!F42:G42+'Кур 17-1'!F42:G42+'Кур 17'!F42:G42+'Сол р. 3-1'!F42:G42+'Род 16-5'!F42:G42+'Род 16-4'!F42:G42+'Род 16-3'!F42:G42</f>
        <v>145571.81</v>
      </c>
      <c r="G43" s="148"/>
      <c r="H43" s="141"/>
      <c r="I43" s="141"/>
      <c r="J43" s="141">
        <f aca="true" t="shared" si="0" ref="J43:J55">F43</f>
        <v>145571.81</v>
      </c>
      <c r="K43" s="145"/>
      <c r="L43" s="145"/>
      <c r="M43" s="286"/>
      <c r="N43" s="140"/>
      <c r="O43" s="140"/>
    </row>
    <row r="44" spans="1:15" ht="36">
      <c r="A44" s="41" t="s">
        <v>65</v>
      </c>
      <c r="B44" s="37" t="s">
        <v>66</v>
      </c>
      <c r="C44" s="141">
        <v>172960.22</v>
      </c>
      <c r="D44" s="141"/>
      <c r="E44" s="141"/>
      <c r="F44" s="146">
        <f>'Вор 16-1'!F42:G42+'Вор 16'!F43:G43+'Кур 17-11'!F43:G43+'Кур 17-4'!F43:G43+'Кур 17-1'!F43:G43+'Кур 17'!F43:G43+'Сол р. 3-1'!F43:G43+'Род 16-5'!F43:G43+'Род 16-4'!F43:G43+'Род 16-3'!F43:G43</f>
        <v>86480.11000000002</v>
      </c>
      <c r="G44" s="148"/>
      <c r="H44" s="141"/>
      <c r="I44" s="141"/>
      <c r="J44" s="141">
        <f t="shared" si="0"/>
        <v>86480.11000000002</v>
      </c>
      <c r="K44" s="145"/>
      <c r="L44" s="145"/>
      <c r="M44" s="286"/>
      <c r="N44" s="140"/>
      <c r="O44" s="140"/>
    </row>
    <row r="45" spans="1:15" ht="54">
      <c r="A45" s="41" t="s">
        <v>67</v>
      </c>
      <c r="B45" s="37" t="s">
        <v>68</v>
      </c>
      <c r="C45" s="141">
        <f>F45</f>
        <v>0</v>
      </c>
      <c r="D45" s="141"/>
      <c r="E45" s="141"/>
      <c r="F45" s="146">
        <f>'Вор 16-1'!F43:G43+'Вор 16'!F44:G44+'Кур 17-11'!F44:G44+'Кур 17-4'!F44:G44+'Кур 17-1'!F44:G44+'Кур 17'!F44:G44+'Сол р. 3-1'!F44:G44+'Род 16-5'!F44:G44+'Род 16-4'!F44:G44+'Род 16-3'!F44:G44</f>
        <v>0</v>
      </c>
      <c r="G45" s="148"/>
      <c r="H45" s="141"/>
      <c r="I45" s="141"/>
      <c r="J45" s="141">
        <f t="shared" si="0"/>
        <v>0</v>
      </c>
      <c r="K45" s="145"/>
      <c r="L45" s="145"/>
      <c r="M45" s="286"/>
      <c r="N45" s="140"/>
      <c r="O45" s="140"/>
    </row>
    <row r="46" spans="1:15" ht="63">
      <c r="A46" s="41" t="s">
        <v>69</v>
      </c>
      <c r="B46" s="37" t="s">
        <v>70</v>
      </c>
      <c r="C46" s="141">
        <v>1000871.64</v>
      </c>
      <c r="D46" s="141"/>
      <c r="E46" s="141"/>
      <c r="F46" s="146">
        <f>'Вор 16-1'!F44:G44+'Вор 16'!F45:G45+'Кур 17-11'!F45:G45+'Кур 17-4'!F45:G45+'Кур 17-1'!F45:G45+'Кур 17'!F45:G45+'Сол р. 3-1'!F45:G45+'Род 16-5'!F45:G45+'Род 16-4'!F45:G45+'Род 16-3'!F45:G45</f>
        <v>500435.81999999995</v>
      </c>
      <c r="G46" s="148"/>
      <c r="H46" s="141"/>
      <c r="I46" s="141"/>
      <c r="J46" s="141">
        <f t="shared" si="0"/>
        <v>500435.81999999995</v>
      </c>
      <c r="K46" s="145"/>
      <c r="L46" s="145"/>
      <c r="M46" s="286"/>
      <c r="N46" s="140"/>
      <c r="O46" s="140"/>
    </row>
    <row r="47" spans="1:15" ht="72">
      <c r="A47" s="41" t="s">
        <v>71</v>
      </c>
      <c r="B47" s="37" t="s">
        <v>72</v>
      </c>
      <c r="C47" s="141">
        <v>454872.12</v>
      </c>
      <c r="D47" s="141"/>
      <c r="E47" s="141"/>
      <c r="F47" s="146">
        <f>'Вор 16-1'!F45:G45+'Вор 16'!F46:G46+'Кур 17-11'!F46:G46+'Кур 17-4'!F46:G46+'Кур 17-1'!F46:G46+'Кур 17'!F46:G46+'Сол р. 3-1'!F46:G46+'Род 16-5'!F46:G46+'Род 16-4'!F46:G46+'Род 16-3'!F46:G46</f>
        <v>227436.06</v>
      </c>
      <c r="G47" s="148"/>
      <c r="H47" s="141"/>
      <c r="I47" s="141"/>
      <c r="J47" s="141">
        <f t="shared" si="0"/>
        <v>227436.06</v>
      </c>
      <c r="K47" s="145"/>
      <c r="L47" s="145"/>
      <c r="M47" s="140"/>
      <c r="N47" s="140"/>
      <c r="O47" s="140"/>
    </row>
    <row r="48" spans="1:15" ht="63">
      <c r="A48" s="41" t="s">
        <v>73</v>
      </c>
      <c r="B48" s="37" t="s">
        <v>74</v>
      </c>
      <c r="C48" s="141">
        <v>241979.1</v>
      </c>
      <c r="D48" s="141"/>
      <c r="E48" s="141"/>
      <c r="F48" s="146">
        <f>'Вор 16-1'!F46:G46+'Вор 16'!F47:G47+'Кур 17-11'!F47:G47+'Кур 17-4'!F47:G47+'Кур 17-1'!F47:G47+'Кур 17'!F47:G47+'Сол р. 3-1'!F47:G47+'Род 16-5'!F47:G47+'Род 16-4'!F47:G47+'Род 16-3'!F47:G47</f>
        <v>120989.55</v>
      </c>
      <c r="G48" s="148"/>
      <c r="H48" s="141"/>
      <c r="I48" s="141"/>
      <c r="J48" s="141">
        <f t="shared" si="0"/>
        <v>120989.55</v>
      </c>
      <c r="K48" s="145"/>
      <c r="L48" s="145"/>
      <c r="M48" s="140"/>
      <c r="N48" s="140"/>
      <c r="O48" s="140"/>
    </row>
    <row r="49" spans="1:15" ht="54">
      <c r="A49" s="41" t="s">
        <v>75</v>
      </c>
      <c r="B49" s="37" t="s">
        <v>76</v>
      </c>
      <c r="C49" s="141">
        <f>F49</f>
        <v>0</v>
      </c>
      <c r="D49" s="141"/>
      <c r="E49" s="141"/>
      <c r="F49" s="146">
        <f>'Вор 16-1'!F47:G47+'Вор 16'!F48:G48+'Кур 17-11'!F48:G48+'Кур 17-4'!F48:G48+'Кур 17-1'!F48:G48+'Кур 17'!F48:G48+'Сол р. 3-1'!F48:G48+'Род 16-5'!F48:G48+'Род 16-4'!F48:G48+'Род 16-3'!F48:G48</f>
        <v>0</v>
      </c>
      <c r="G49" s="148"/>
      <c r="H49" s="141"/>
      <c r="I49" s="141"/>
      <c r="J49" s="141">
        <f t="shared" si="0"/>
        <v>0</v>
      </c>
      <c r="K49" s="145"/>
      <c r="L49" s="145"/>
      <c r="M49" s="140"/>
      <c r="N49" s="140"/>
      <c r="O49" s="140"/>
    </row>
    <row r="50" spans="1:15" ht="63">
      <c r="A50" s="41" t="s">
        <v>77</v>
      </c>
      <c r="B50" s="37" t="s">
        <v>78</v>
      </c>
      <c r="C50" s="141">
        <f>F50</f>
        <v>0</v>
      </c>
      <c r="D50" s="141"/>
      <c r="E50" s="141"/>
      <c r="F50" s="146">
        <f>'Вор 16-1'!F48:G48+'Вор 16'!F49:G49+'Кур 17-11'!F49:G49+'Кур 17-4'!F49:G49+'Кур 17-1'!F49:G49+'Кур 17'!F49:G49+'Сол р. 3-1'!F49:G49+'Род 16-5'!F49:G49+'Род 16-4'!F49:G49+'Род 16-3'!F49:G49</f>
        <v>0</v>
      </c>
      <c r="G50" s="148"/>
      <c r="H50" s="141"/>
      <c r="I50" s="141"/>
      <c r="J50" s="141">
        <f t="shared" si="0"/>
        <v>0</v>
      </c>
      <c r="K50" s="145"/>
      <c r="L50" s="145"/>
      <c r="M50" s="140"/>
      <c r="N50" s="140"/>
      <c r="O50" s="140"/>
    </row>
    <row r="51" spans="1:15" ht="45">
      <c r="A51" s="41" t="s">
        <v>79</v>
      </c>
      <c r="B51" s="37" t="s">
        <v>80</v>
      </c>
      <c r="C51" s="141">
        <v>70296.48</v>
      </c>
      <c r="D51" s="141"/>
      <c r="E51" s="141"/>
      <c r="F51" s="146">
        <f>'Вор 16-1'!F49:G49+'Вор 16'!F50:G50+'Кур 17-11'!F50:G50+'Кур 17-4'!F50:G50+'Кур 17-1'!F50:G50+'Кур 17'!F50:G50+'Сол р. 3-1'!F50:G50+'Род 16-5'!F50:G50+'Род 16-4'!F50:G50+'Род 16-3'!F50:G50</f>
        <v>33513.39</v>
      </c>
      <c r="G51" s="148"/>
      <c r="H51" s="141"/>
      <c r="I51" s="141"/>
      <c r="J51" s="141">
        <f t="shared" si="0"/>
        <v>33513.39</v>
      </c>
      <c r="K51" s="145"/>
      <c r="L51" s="145"/>
      <c r="M51" s="140"/>
      <c r="N51" s="140"/>
      <c r="O51" s="140"/>
    </row>
    <row r="52" spans="1:15" ht="63">
      <c r="A52" s="41" t="s">
        <v>81</v>
      </c>
      <c r="B52" s="37" t="s">
        <v>82</v>
      </c>
      <c r="C52" s="141">
        <v>406915.14</v>
      </c>
      <c r="D52" s="141"/>
      <c r="E52" s="141"/>
      <c r="F52" s="146">
        <f>'Вор 16-1'!F50:G50+'Вор 16'!F51:G51+'Кур 17-11'!F51:G51+'Кур 17-4'!F51:G51+'Кур 17-1'!F51:G51+'Кур 17'!F51:G51+'Сол р. 3-1'!F51:G51+'Род 16-5'!F51:G51+'Род 16-4'!F51:G51+'Род 16-3'!F51:G51</f>
        <v>203457.57</v>
      </c>
      <c r="G52" s="148"/>
      <c r="H52" s="141"/>
      <c r="I52" s="141"/>
      <c r="J52" s="141">
        <f t="shared" si="0"/>
        <v>203457.57</v>
      </c>
      <c r="K52" s="145"/>
      <c r="L52" s="145"/>
      <c r="M52" s="146"/>
      <c r="N52" s="146"/>
      <c r="O52" s="146"/>
    </row>
    <row r="53" spans="1:15" ht="36">
      <c r="A53" s="41" t="s">
        <v>83</v>
      </c>
      <c r="B53" s="37" t="s">
        <v>84</v>
      </c>
      <c r="C53" s="141">
        <v>1799483.74</v>
      </c>
      <c r="D53" s="141"/>
      <c r="E53" s="141"/>
      <c r="F53" s="146">
        <f>'Вор 16-1'!F51:G51+'Вор 16'!F52:G52+'Кур 17-11'!F52:G52+'Кур 17-4'!F52:G52+'Кур 17-1'!F52:G52+'Кур 17'!F52:G52+'Сол р. 3-1'!F52:G52+'Род 16-5'!F52:G52+'Род 16-4'!F52:G52+'Род 16-3'!F52:G52</f>
        <v>899741.87</v>
      </c>
      <c r="G53" s="148"/>
      <c r="H53" s="141"/>
      <c r="I53" s="141"/>
      <c r="J53" s="141">
        <f t="shared" si="0"/>
        <v>899741.87</v>
      </c>
      <c r="K53" s="145"/>
      <c r="L53" s="145"/>
      <c r="M53" s="140"/>
      <c r="N53" s="140"/>
      <c r="O53" s="140"/>
    </row>
    <row r="54" spans="1:15" ht="45">
      <c r="A54" s="41" t="s">
        <v>85</v>
      </c>
      <c r="B54" s="37" t="s">
        <v>86</v>
      </c>
      <c r="C54" s="141">
        <v>56341.86</v>
      </c>
      <c r="D54" s="141"/>
      <c r="E54" s="141"/>
      <c r="F54" s="146">
        <f>'Вор 16-1'!F52:G52+'Вор 16'!F53:G53+'Кур 17-11'!F53:G53+'Кур 17-4'!F53:G53+'Кур 17-1'!F53:G53+'Кур 17'!F53:G53+'Сол р. 3-1'!F53:G53+'Род 16-5'!F53:G53+'Род 16-4'!F53:G53+'Род 16-3'!F53:G53</f>
        <v>28170.929999999997</v>
      </c>
      <c r="G54" s="148"/>
      <c r="H54" s="141"/>
      <c r="I54" s="141"/>
      <c r="J54" s="141">
        <f t="shared" si="0"/>
        <v>28170.929999999997</v>
      </c>
      <c r="K54" s="145"/>
      <c r="L54" s="145"/>
      <c r="M54" s="140"/>
      <c r="N54" s="140"/>
      <c r="O54" s="140"/>
    </row>
    <row r="55" spans="1:15" ht="63">
      <c r="A55" s="30" t="s">
        <v>87</v>
      </c>
      <c r="B55" s="37" t="s">
        <v>88</v>
      </c>
      <c r="C55" s="144" t="str">
        <f>F55</f>
        <v> -</v>
      </c>
      <c r="D55" s="144"/>
      <c r="E55" s="144"/>
      <c r="F55" s="147" t="s">
        <v>45</v>
      </c>
      <c r="G55" s="147"/>
      <c r="H55" s="141"/>
      <c r="I55" s="141"/>
      <c r="J55" s="141" t="str">
        <f t="shared" si="0"/>
        <v> -</v>
      </c>
      <c r="K55" s="145"/>
      <c r="L55" s="145"/>
      <c r="M55" s="140"/>
      <c r="N55" s="140"/>
      <c r="O55" s="140"/>
    </row>
    <row r="56" spans="1:15" ht="12.75">
      <c r="A56" s="47"/>
      <c r="B56" s="48" t="s">
        <v>126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61"/>
      <c r="N56" s="61"/>
      <c r="O56" s="62"/>
    </row>
    <row r="57" spans="1:15" ht="12.75">
      <c r="A57" s="112" t="s">
        <v>89</v>
      </c>
      <c r="B57" s="113" t="s">
        <v>90</v>
      </c>
      <c r="C57" s="111"/>
      <c r="D57" s="111"/>
      <c r="E57" s="111"/>
      <c r="F57" s="111"/>
      <c r="G57" s="110"/>
      <c r="H57" s="124" t="s">
        <v>91</v>
      </c>
      <c r="I57" s="126">
        <v>13924399.68</v>
      </c>
      <c r="J57" s="126"/>
      <c r="K57" s="126" t="s">
        <v>22</v>
      </c>
      <c r="L57" s="126"/>
      <c r="M57" s="126"/>
      <c r="N57" s="126"/>
      <c r="O57" s="126"/>
    </row>
    <row r="58" spans="1:15" ht="12.75">
      <c r="A58" s="112"/>
      <c r="B58" s="121"/>
      <c r="C58" s="122"/>
      <c r="D58" s="122"/>
      <c r="E58" s="122"/>
      <c r="F58" s="122"/>
      <c r="G58" s="123"/>
      <c r="H58" s="124"/>
      <c r="I58" s="126"/>
      <c r="J58" s="126"/>
      <c r="K58" s="126" t="s">
        <v>92</v>
      </c>
      <c r="L58" s="126"/>
      <c r="M58" s="89">
        <f>I57/4</f>
        <v>3481099.92</v>
      </c>
      <c r="N58" s="89" t="s">
        <v>16</v>
      </c>
      <c r="O58" s="89">
        <f>M58/3</f>
        <v>1160366.64</v>
      </c>
    </row>
    <row r="59" spans="1:15" ht="12.75">
      <c r="A59" s="112"/>
      <c r="B59" s="127" t="s">
        <v>93</v>
      </c>
      <c r="C59" s="127"/>
      <c r="D59" s="127"/>
      <c r="E59" s="127"/>
      <c r="F59" s="127"/>
      <c r="G59" s="127"/>
      <c r="H59" s="41" t="s">
        <v>91</v>
      </c>
      <c r="I59" s="126">
        <f>M59*4</f>
        <v>12710996.28</v>
      </c>
      <c r="J59" s="126"/>
      <c r="K59" s="126" t="s">
        <v>92</v>
      </c>
      <c r="L59" s="126"/>
      <c r="M59" s="89">
        <f>O59*3</f>
        <v>3177749.07</v>
      </c>
      <c r="N59" s="89" t="s">
        <v>16</v>
      </c>
      <c r="O59" s="89">
        <v>1059249.69</v>
      </c>
    </row>
    <row r="60" spans="1:16" ht="12.75">
      <c r="A60" s="47"/>
      <c r="B60" s="48"/>
      <c r="C60" s="48"/>
      <c r="D60" s="48"/>
      <c r="E60" s="48"/>
      <c r="F60" s="48"/>
      <c r="G60" s="48"/>
      <c r="H60" s="48"/>
      <c r="I60" s="91"/>
      <c r="J60" s="91"/>
      <c r="K60" s="91"/>
      <c r="L60" s="91"/>
      <c r="M60" s="92"/>
      <c r="N60" s="92"/>
      <c r="O60" s="105"/>
      <c r="P60" s="73"/>
    </row>
    <row r="61" spans="1:15" s="101" customFormat="1" ht="12.75" customHeight="1">
      <c r="A61" s="97"/>
      <c r="B61" s="129" t="s">
        <v>127</v>
      </c>
      <c r="C61" s="129"/>
      <c r="D61" s="129"/>
      <c r="E61" s="98"/>
      <c r="F61" s="99"/>
      <c r="G61" s="99" t="s">
        <v>128</v>
      </c>
      <c r="H61" s="131" t="s">
        <v>129</v>
      </c>
      <c r="I61" s="132"/>
      <c r="J61" s="98"/>
      <c r="K61" s="98"/>
      <c r="L61" s="98"/>
      <c r="M61" s="98"/>
      <c r="N61" s="98"/>
      <c r="O61" s="100"/>
    </row>
    <row r="62" spans="1:15" s="101" customFormat="1" ht="14.25" customHeight="1">
      <c r="A62" s="97"/>
      <c r="B62" s="129" t="s">
        <v>130</v>
      </c>
      <c r="C62" s="129"/>
      <c r="D62" s="129"/>
      <c r="E62" s="98"/>
      <c r="F62" s="99"/>
      <c r="G62" s="99" t="s">
        <v>128</v>
      </c>
      <c r="H62" s="131" t="s">
        <v>131</v>
      </c>
      <c r="I62" s="132"/>
      <c r="J62" s="98"/>
      <c r="K62" s="98"/>
      <c r="L62" s="98"/>
      <c r="M62" s="98"/>
      <c r="N62" s="98"/>
      <c r="O62" s="100"/>
    </row>
    <row r="63" spans="1:15" ht="12.75">
      <c r="A63" s="47"/>
      <c r="B63" s="48" t="s">
        <v>132</v>
      </c>
      <c r="C63" s="48"/>
      <c r="D63" s="48"/>
      <c r="E63" s="48"/>
      <c r="F63" s="102"/>
      <c r="G63" s="102"/>
      <c r="H63" s="48"/>
      <c r="I63" s="48"/>
      <c r="J63" s="48"/>
      <c r="K63" s="48"/>
      <c r="L63" s="48"/>
      <c r="M63" s="48"/>
      <c r="N63" s="48"/>
      <c r="O63" s="49"/>
    </row>
    <row r="64" spans="1:15" ht="12.75">
      <c r="A64" s="47"/>
      <c r="B64" s="48"/>
      <c r="C64" s="48"/>
      <c r="D64" s="48"/>
      <c r="E64" s="48"/>
      <c r="F64" s="102"/>
      <c r="G64" s="102"/>
      <c r="H64" s="48"/>
      <c r="I64" s="48"/>
      <c r="J64" s="130"/>
      <c r="K64" s="130"/>
      <c r="L64" s="130"/>
      <c r="M64" s="130"/>
      <c r="N64" s="130"/>
      <c r="O64" s="49"/>
    </row>
    <row r="65" spans="1:15" ht="12.75">
      <c r="A65" s="50"/>
      <c r="B65" s="51"/>
      <c r="C65" s="51"/>
      <c r="D65" s="51"/>
      <c r="E65" s="51"/>
      <c r="F65" s="103"/>
      <c r="G65" s="103"/>
      <c r="H65" s="51"/>
      <c r="I65" s="51"/>
      <c r="J65" s="128"/>
      <c r="K65" s="128"/>
      <c r="L65" s="128"/>
      <c r="M65" s="128"/>
      <c r="N65" s="128"/>
      <c r="O65" s="52"/>
    </row>
    <row r="66" spans="1:16" ht="12.75" hidden="1">
      <c r="A66" s="47"/>
      <c r="B66" s="114" t="s">
        <v>94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61"/>
      <c r="O66" s="61"/>
      <c r="P66" s="73"/>
    </row>
    <row r="67" spans="1:16" ht="12.75" hidden="1">
      <c r="A67" s="47"/>
      <c r="B67" s="114" t="s">
        <v>95</v>
      </c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61"/>
      <c r="O67" s="61"/>
      <c r="P67" s="73"/>
    </row>
    <row r="68" spans="1:16" ht="12.75" hidden="1">
      <c r="A68" s="47"/>
      <c r="B68" s="114" t="s">
        <v>96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61"/>
      <c r="O68" s="61"/>
      <c r="P68" s="73"/>
    </row>
    <row r="69" spans="15:16" ht="12.75" hidden="1">
      <c r="O69" s="72"/>
      <c r="P69" s="73"/>
    </row>
    <row r="70" ht="12.75" hidden="1"/>
  </sheetData>
  <sheetProtection/>
  <mergeCells count="171">
    <mergeCell ref="K59:L59"/>
    <mergeCell ref="C55:E55"/>
    <mergeCell ref="F55:G55"/>
    <mergeCell ref="B68:M68"/>
    <mergeCell ref="J64:N64"/>
    <mergeCell ref="J65:N65"/>
    <mergeCell ref="B61:D61"/>
    <mergeCell ref="H61:I61"/>
    <mergeCell ref="B62:D62"/>
    <mergeCell ref="H62:I62"/>
    <mergeCell ref="F18:H18"/>
    <mergeCell ref="I18:L18"/>
    <mergeCell ref="B66:M66"/>
    <mergeCell ref="B67:M67"/>
    <mergeCell ref="M55:O55"/>
    <mergeCell ref="K57:O57"/>
    <mergeCell ref="K58:L58"/>
    <mergeCell ref="H55:I55"/>
    <mergeCell ref="J55:L55"/>
    <mergeCell ref="M53:O53"/>
    <mergeCell ref="A57:A59"/>
    <mergeCell ref="B57:G58"/>
    <mergeCell ref="H57:H58"/>
    <mergeCell ref="I57:J58"/>
    <mergeCell ref="B59:G59"/>
    <mergeCell ref="I59:J59"/>
    <mergeCell ref="M54:O54"/>
    <mergeCell ref="C53:E53"/>
    <mergeCell ref="F53:G53"/>
    <mergeCell ref="H53:I53"/>
    <mergeCell ref="J53:L53"/>
    <mergeCell ref="C54:E54"/>
    <mergeCell ref="F54:G54"/>
    <mergeCell ref="H54:I54"/>
    <mergeCell ref="J54:L54"/>
    <mergeCell ref="M51:O51"/>
    <mergeCell ref="C52:E52"/>
    <mergeCell ref="F52:G52"/>
    <mergeCell ref="H52:I52"/>
    <mergeCell ref="J52:L52"/>
    <mergeCell ref="M52:O52"/>
    <mergeCell ref="C51:E51"/>
    <mergeCell ref="F51:G51"/>
    <mergeCell ref="H51:I51"/>
    <mergeCell ref="J51:L51"/>
    <mergeCell ref="M49:O49"/>
    <mergeCell ref="C50:E50"/>
    <mergeCell ref="F50:G50"/>
    <mergeCell ref="H50:I50"/>
    <mergeCell ref="J50:L50"/>
    <mergeCell ref="M50:O50"/>
    <mergeCell ref="C49:E49"/>
    <mergeCell ref="F49:G49"/>
    <mergeCell ref="H49:I49"/>
    <mergeCell ref="J49:L49"/>
    <mergeCell ref="M47:O47"/>
    <mergeCell ref="C48:E48"/>
    <mergeCell ref="F48:G48"/>
    <mergeCell ref="H48:I48"/>
    <mergeCell ref="J48:L48"/>
    <mergeCell ref="M48:O48"/>
    <mergeCell ref="C47:E47"/>
    <mergeCell ref="F47:G47"/>
    <mergeCell ref="H47:I47"/>
    <mergeCell ref="J47:L47"/>
    <mergeCell ref="M45:O45"/>
    <mergeCell ref="C46:E46"/>
    <mergeCell ref="F46:G46"/>
    <mergeCell ref="H46:I46"/>
    <mergeCell ref="J46:L46"/>
    <mergeCell ref="M46:O46"/>
    <mergeCell ref="C45:E45"/>
    <mergeCell ref="F45:G45"/>
    <mergeCell ref="H45:I45"/>
    <mergeCell ref="J45:L45"/>
    <mergeCell ref="M43:O43"/>
    <mergeCell ref="C44:E44"/>
    <mergeCell ref="F44:G44"/>
    <mergeCell ref="H44:I44"/>
    <mergeCell ref="J44:L44"/>
    <mergeCell ref="M44:O44"/>
    <mergeCell ref="C43:E43"/>
    <mergeCell ref="F43:G43"/>
    <mergeCell ref="H43:I43"/>
    <mergeCell ref="J43:L43"/>
    <mergeCell ref="M41:O41"/>
    <mergeCell ref="C42:E42"/>
    <mergeCell ref="F42:G42"/>
    <mergeCell ref="H42:I42"/>
    <mergeCell ref="J42:L42"/>
    <mergeCell ref="M42:O42"/>
    <mergeCell ref="C41:E41"/>
    <mergeCell ref="F41:G41"/>
    <mergeCell ref="H41:I41"/>
    <mergeCell ref="J41:L41"/>
    <mergeCell ref="J38:L39"/>
    <mergeCell ref="M38:O39"/>
    <mergeCell ref="M40:O40"/>
    <mergeCell ref="C40:E40"/>
    <mergeCell ref="F40:G40"/>
    <mergeCell ref="H40:I40"/>
    <mergeCell ref="J40:L40"/>
    <mergeCell ref="A38:A39"/>
    <mergeCell ref="C38:E39"/>
    <mergeCell ref="F38:G39"/>
    <mergeCell ref="H38:I39"/>
    <mergeCell ref="H36:I36"/>
    <mergeCell ref="J36:L36"/>
    <mergeCell ref="M36:O36"/>
    <mergeCell ref="C37:E37"/>
    <mergeCell ref="F37:G37"/>
    <mergeCell ref="H37:I37"/>
    <mergeCell ref="J37:L37"/>
    <mergeCell ref="M37:O37"/>
    <mergeCell ref="C29:E29"/>
    <mergeCell ref="F29:G29"/>
    <mergeCell ref="H29:O29"/>
    <mergeCell ref="A35:A36"/>
    <mergeCell ref="B35:B36"/>
    <mergeCell ref="C35:E36"/>
    <mergeCell ref="F35:G35"/>
    <mergeCell ref="H35:L35"/>
    <mergeCell ref="M35:O35"/>
    <mergeCell ref="F36:G36"/>
    <mergeCell ref="C27:E27"/>
    <mergeCell ref="F27:G27"/>
    <mergeCell ref="H27:O27"/>
    <mergeCell ref="C28:E28"/>
    <mergeCell ref="F28:G28"/>
    <mergeCell ref="H28:O28"/>
    <mergeCell ref="C25:E25"/>
    <mergeCell ref="F25:G25"/>
    <mergeCell ref="H25:O25"/>
    <mergeCell ref="C26:E26"/>
    <mergeCell ref="F26:G26"/>
    <mergeCell ref="H26:O26"/>
    <mergeCell ref="A19:C19"/>
    <mergeCell ref="E19:G19"/>
    <mergeCell ref="I19:K19"/>
    <mergeCell ref="A23:A24"/>
    <mergeCell ref="B23:B24"/>
    <mergeCell ref="C23:E24"/>
    <mergeCell ref="F23:G23"/>
    <mergeCell ref="H23:O24"/>
    <mergeCell ref="F24:G24"/>
    <mergeCell ref="A15:B17"/>
    <mergeCell ref="C15:E16"/>
    <mergeCell ref="F15:L15"/>
    <mergeCell ref="F16:H16"/>
    <mergeCell ref="I16:L16"/>
    <mergeCell ref="C17:E17"/>
    <mergeCell ref="F17:H17"/>
    <mergeCell ref="I17:L17"/>
    <mergeCell ref="A9:C9"/>
    <mergeCell ref="F9:O9"/>
    <mergeCell ref="A11:M11"/>
    <mergeCell ref="N11:O12"/>
    <mergeCell ref="A12:D13"/>
    <mergeCell ref="E12:F12"/>
    <mergeCell ref="H12:M12"/>
    <mergeCell ref="E13:F13"/>
    <mergeCell ref="A18:B18"/>
    <mergeCell ref="C18:E18"/>
    <mergeCell ref="J1:O1"/>
    <mergeCell ref="J2:O2"/>
    <mergeCell ref="J3:O3"/>
    <mergeCell ref="J4:O4"/>
    <mergeCell ref="A5:O5"/>
    <mergeCell ref="A6:O6"/>
    <mergeCell ref="A7:O7"/>
    <mergeCell ref="A8:O8"/>
  </mergeCells>
  <printOptions/>
  <pageMargins left="0.75" right="0.75" top="1" bottom="1" header="0.5" footer="0.5"/>
  <pageSetup horizontalDpi="600" verticalDpi="600" orientation="landscape" paperSize="9" scale="82" r:id="rId1"/>
  <rowBreaks count="2" manualBreakCount="2">
    <brk id="47" max="14" man="1"/>
    <brk id="6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O68"/>
  <sheetViews>
    <sheetView zoomScalePageLayoutView="0" workbookViewId="0" topLeftCell="A8">
      <selection activeCell="C44" sqref="C44:E44"/>
    </sheetView>
  </sheetViews>
  <sheetFormatPr defaultColWidth="9.140625" defaultRowHeight="12.75"/>
  <cols>
    <col min="1" max="1" width="5.7109375" style="0" bestFit="1" customWidth="1"/>
    <col min="2" max="2" width="24.421875" style="0" customWidth="1"/>
    <col min="3" max="3" width="9.00390625" style="0" customWidth="1"/>
    <col min="4" max="4" width="7.7109375" style="0" customWidth="1"/>
    <col min="5" max="5" width="9.7109375" style="0" customWidth="1"/>
    <col min="6" max="6" width="6.00390625" style="0" customWidth="1"/>
    <col min="7" max="7" width="15.00390625" style="0" customWidth="1"/>
    <col min="8" max="8" width="6.140625" style="0" customWidth="1"/>
    <col min="9" max="9" width="9.28125" style="0" customWidth="1"/>
    <col min="10" max="10" width="8.140625" style="0" customWidth="1"/>
    <col min="11" max="11" width="8.7109375" style="0" customWidth="1"/>
    <col min="12" max="12" width="8.140625" style="0" customWidth="1"/>
    <col min="13" max="13" width="9.7109375" style="0" customWidth="1"/>
    <col min="14" max="14" width="6.00390625" style="0" customWidth="1"/>
    <col min="15" max="15" width="11.28125" style="0" customWidth="1"/>
  </cols>
  <sheetData>
    <row r="1" spans="1:15" ht="12.75">
      <c r="A1" s="1"/>
      <c r="B1" s="1"/>
      <c r="C1" s="2"/>
      <c r="D1" s="2"/>
      <c r="E1" s="2"/>
      <c r="F1" s="2"/>
      <c r="G1" s="2"/>
      <c r="H1" s="2"/>
      <c r="I1" s="2"/>
      <c r="J1" s="229" t="s">
        <v>0</v>
      </c>
      <c r="K1" s="229"/>
      <c r="L1" s="229"/>
      <c r="M1" s="229"/>
      <c r="N1" s="229"/>
      <c r="O1" s="229"/>
    </row>
    <row r="2" spans="1:15" ht="12.75">
      <c r="A2" s="1"/>
      <c r="B2" s="1"/>
      <c r="C2" s="2"/>
      <c r="D2" s="2"/>
      <c r="E2" s="2"/>
      <c r="F2" s="2"/>
      <c r="G2" s="2"/>
      <c r="H2" s="2"/>
      <c r="I2" s="2"/>
      <c r="J2" s="229" t="s">
        <v>1</v>
      </c>
      <c r="K2" s="229"/>
      <c r="L2" s="229"/>
      <c r="M2" s="229"/>
      <c r="N2" s="229"/>
      <c r="O2" s="229"/>
    </row>
    <row r="3" spans="1:15" ht="12.75">
      <c r="A3" s="1"/>
      <c r="B3" s="1"/>
      <c r="C3" s="3"/>
      <c r="D3" s="3"/>
      <c r="E3" s="3"/>
      <c r="F3" s="3"/>
      <c r="G3" s="3"/>
      <c r="H3" s="3"/>
      <c r="I3" s="3"/>
      <c r="J3" s="230" t="s">
        <v>2</v>
      </c>
      <c r="K3" s="230"/>
      <c r="L3" s="230"/>
      <c r="M3" s="230"/>
      <c r="N3" s="230"/>
      <c r="O3" s="230"/>
    </row>
    <row r="4" spans="1:15" ht="12.75">
      <c r="A4" s="1"/>
      <c r="B4" s="1"/>
      <c r="C4" s="2"/>
      <c r="D4" s="2"/>
      <c r="E4" s="2"/>
      <c r="F4" s="2"/>
      <c r="G4" s="2"/>
      <c r="H4" s="2"/>
      <c r="I4" s="2"/>
      <c r="J4" s="230" t="s">
        <v>3</v>
      </c>
      <c r="K4" s="230"/>
      <c r="L4" s="230"/>
      <c r="M4" s="230"/>
      <c r="N4" s="230"/>
      <c r="O4" s="230"/>
    </row>
    <row r="5" spans="1:15" ht="12.75">
      <c r="A5" s="231" t="s">
        <v>4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</row>
    <row r="6" spans="1:15" ht="12.75">
      <c r="A6" s="231" t="s">
        <v>5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</row>
    <row r="7" spans="1:15" ht="12.75">
      <c r="A7" s="231" t="s">
        <v>6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</row>
    <row r="8" spans="1:15" ht="12.75">
      <c r="A8" s="231" t="s">
        <v>7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</row>
    <row r="9" spans="1:15" ht="12.75">
      <c r="A9" s="233" t="s">
        <v>8</v>
      </c>
      <c r="B9" s="233"/>
      <c r="C9" s="233"/>
      <c r="D9" s="5" t="s">
        <v>133</v>
      </c>
      <c r="E9" s="4"/>
      <c r="F9" s="215" t="s">
        <v>123</v>
      </c>
      <c r="G9" s="215"/>
      <c r="H9" s="215"/>
      <c r="I9" s="215"/>
      <c r="J9" s="215"/>
      <c r="K9" s="215"/>
      <c r="L9" s="215"/>
      <c r="M9" s="215"/>
      <c r="N9" s="215"/>
      <c r="O9" s="215"/>
    </row>
    <row r="10" spans="1:15" ht="13.5" thickBot="1">
      <c r="A10" s="6"/>
      <c r="B10" s="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3.5" thickBot="1">
      <c r="A11" s="216" t="s">
        <v>124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8"/>
      <c r="N11" s="219" t="s">
        <v>9</v>
      </c>
      <c r="O11" s="220"/>
    </row>
    <row r="12" spans="1:15" ht="13.5" thickBot="1">
      <c r="A12" s="221" t="s">
        <v>10</v>
      </c>
      <c r="B12" s="222"/>
      <c r="C12" s="222"/>
      <c r="D12" s="222"/>
      <c r="E12" s="205" t="s">
        <v>11</v>
      </c>
      <c r="F12" s="207"/>
      <c r="G12" s="7" t="s">
        <v>12</v>
      </c>
      <c r="H12" s="226" t="s">
        <v>13</v>
      </c>
      <c r="I12" s="222"/>
      <c r="J12" s="222"/>
      <c r="K12" s="222"/>
      <c r="L12" s="222"/>
      <c r="M12" s="227"/>
      <c r="N12" s="183"/>
      <c r="O12" s="187"/>
    </row>
    <row r="13" spans="1:15" ht="13.5" thickBot="1">
      <c r="A13" s="223"/>
      <c r="B13" s="224"/>
      <c r="C13" s="224"/>
      <c r="D13" s="225"/>
      <c r="E13" s="228">
        <v>40945</v>
      </c>
      <c r="F13" s="224"/>
      <c r="G13" s="8">
        <v>4</v>
      </c>
      <c r="H13" s="9" t="s">
        <v>14</v>
      </c>
      <c r="I13" s="83">
        <f>K13*4</f>
        <v>141444</v>
      </c>
      <c r="J13" s="84" t="s">
        <v>15</v>
      </c>
      <c r="K13" s="83">
        <f>M13*3</f>
        <v>35361</v>
      </c>
      <c r="L13" s="84" t="s">
        <v>16</v>
      </c>
      <c r="M13" s="90">
        <v>11787</v>
      </c>
      <c r="N13" s="10" t="s">
        <v>17</v>
      </c>
      <c r="O13" s="69" t="s">
        <v>122</v>
      </c>
    </row>
    <row r="14" spans="1:15" ht="18.75" thickBot="1">
      <c r="A14" s="6"/>
      <c r="B14" s="1"/>
      <c r="C14" s="6"/>
      <c r="D14" s="12" t="s">
        <v>97</v>
      </c>
      <c r="E14" s="6"/>
      <c r="F14" s="6"/>
      <c r="G14" s="13"/>
      <c r="H14" s="13"/>
      <c r="I14" s="13"/>
      <c r="J14" s="6"/>
      <c r="K14" s="6"/>
      <c r="L14" s="6"/>
      <c r="M14" s="6"/>
      <c r="N14" s="14" t="s">
        <v>19</v>
      </c>
      <c r="O14" s="70" t="s">
        <v>122</v>
      </c>
    </row>
    <row r="15" spans="1:15" ht="13.5" thickBot="1">
      <c r="A15" s="198" t="s">
        <v>20</v>
      </c>
      <c r="B15" s="199"/>
      <c r="C15" s="202" t="s">
        <v>21</v>
      </c>
      <c r="D15" s="203"/>
      <c r="E15" s="204"/>
      <c r="F15" s="208" t="s">
        <v>22</v>
      </c>
      <c r="G15" s="208"/>
      <c r="H15" s="208"/>
      <c r="I15" s="208"/>
      <c r="J15" s="208"/>
      <c r="K15" s="208"/>
      <c r="L15" s="209"/>
      <c r="M15" s="6"/>
      <c r="N15" s="14" t="s">
        <v>23</v>
      </c>
      <c r="O15" s="70" t="s">
        <v>122</v>
      </c>
    </row>
    <row r="16" spans="1:15" ht="13.5" thickBot="1">
      <c r="A16" s="200"/>
      <c r="B16" s="201"/>
      <c r="C16" s="205"/>
      <c r="D16" s="206"/>
      <c r="E16" s="207"/>
      <c r="F16" s="112" t="s">
        <v>24</v>
      </c>
      <c r="G16" s="112"/>
      <c r="H16" s="112"/>
      <c r="I16" s="210" t="s">
        <v>25</v>
      </c>
      <c r="J16" s="211"/>
      <c r="K16" s="211"/>
      <c r="L16" s="212"/>
      <c r="M16" s="6"/>
      <c r="N16" s="17" t="s">
        <v>26</v>
      </c>
      <c r="O16" s="18">
        <v>19.51</v>
      </c>
    </row>
    <row r="17" spans="1:15" ht="12.75">
      <c r="A17" s="200"/>
      <c r="B17" s="201"/>
      <c r="C17" s="213">
        <v>1187.7</v>
      </c>
      <c r="D17" s="213"/>
      <c r="E17" s="213"/>
      <c r="F17" s="213">
        <v>1187.7</v>
      </c>
      <c r="G17" s="213"/>
      <c r="H17" s="213"/>
      <c r="I17" s="213">
        <v>0</v>
      </c>
      <c r="J17" s="213"/>
      <c r="K17" s="213"/>
      <c r="L17" s="214"/>
      <c r="M17" s="6"/>
      <c r="N17" s="6"/>
      <c r="O17" s="6"/>
    </row>
    <row r="18" spans="1:15" ht="12.75">
      <c r="A18" s="118" t="s">
        <v>125</v>
      </c>
      <c r="B18" s="119"/>
      <c r="C18" s="120"/>
      <c r="D18" s="116"/>
      <c r="E18" s="117"/>
      <c r="F18" s="120">
        <v>1098.52</v>
      </c>
      <c r="G18" s="116"/>
      <c r="H18" s="117"/>
      <c r="I18" s="86"/>
      <c r="J18" s="87"/>
      <c r="K18" s="87"/>
      <c r="L18" s="88"/>
      <c r="M18" s="6"/>
      <c r="N18" s="6"/>
      <c r="O18" s="6"/>
    </row>
    <row r="19" spans="1:15" ht="13.5" thickBot="1">
      <c r="A19" s="180"/>
      <c r="B19" s="181"/>
      <c r="C19" s="182"/>
      <c r="D19" s="77"/>
      <c r="E19" s="183" t="s">
        <v>27</v>
      </c>
      <c r="F19" s="184"/>
      <c r="G19" s="185"/>
      <c r="H19" s="77">
        <f>'[1]Свод'!P7</f>
        <v>0</v>
      </c>
      <c r="I19" s="186" t="s">
        <v>28</v>
      </c>
      <c r="J19" s="184"/>
      <c r="K19" s="187"/>
      <c r="L19" s="78">
        <f>'[1]Свод'!Q7</f>
        <v>0</v>
      </c>
      <c r="M19" s="6"/>
      <c r="N19" s="6"/>
      <c r="O19" s="6"/>
    </row>
    <row r="20" spans="1:15" ht="12.75">
      <c r="A20" s="19"/>
      <c r="B20" s="19"/>
      <c r="C20" s="19"/>
      <c r="D20" s="20"/>
      <c r="E20" s="21"/>
      <c r="F20" s="21"/>
      <c r="G20" s="21"/>
      <c r="H20" s="20"/>
      <c r="I20" s="22"/>
      <c r="J20" s="21"/>
      <c r="K20" s="21"/>
      <c r="L20" s="20"/>
      <c r="M20" s="6"/>
      <c r="N20" s="6"/>
      <c r="O20" s="6"/>
    </row>
    <row r="21" spans="1:15" ht="18">
      <c r="A21" s="19"/>
      <c r="B21" s="16" t="s">
        <v>29</v>
      </c>
      <c r="C21" s="16" t="s">
        <v>30</v>
      </c>
      <c r="D21" s="23" t="s">
        <v>31</v>
      </c>
      <c r="E21" s="25" t="s">
        <v>32</v>
      </c>
      <c r="F21" s="26" t="s">
        <v>33</v>
      </c>
      <c r="G21" s="26">
        <v>3</v>
      </c>
      <c r="H21" s="27" t="s">
        <v>34</v>
      </c>
      <c r="I21" s="26">
        <v>24</v>
      </c>
      <c r="J21" s="21"/>
      <c r="K21" s="21"/>
      <c r="L21" s="20"/>
      <c r="M21" s="6"/>
      <c r="N21" s="6"/>
      <c r="O21" s="6"/>
    </row>
    <row r="22" spans="1:15" ht="12.75">
      <c r="A22" s="6"/>
      <c r="B22" s="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161"/>
      <c r="B23" s="188" t="s">
        <v>35</v>
      </c>
      <c r="C23" s="190" t="s">
        <v>36</v>
      </c>
      <c r="D23" s="191"/>
      <c r="E23" s="192"/>
      <c r="F23" s="196" t="s">
        <v>22</v>
      </c>
      <c r="G23" s="197"/>
      <c r="H23" s="190" t="s">
        <v>37</v>
      </c>
      <c r="I23" s="191"/>
      <c r="J23" s="191"/>
      <c r="K23" s="191"/>
      <c r="L23" s="191"/>
      <c r="M23" s="191"/>
      <c r="N23" s="191"/>
      <c r="O23" s="192"/>
    </row>
    <row r="24" spans="1:15" ht="12.75">
      <c r="A24" s="173"/>
      <c r="B24" s="189"/>
      <c r="C24" s="193"/>
      <c r="D24" s="194"/>
      <c r="E24" s="195"/>
      <c r="F24" s="196" t="s">
        <v>38</v>
      </c>
      <c r="G24" s="197"/>
      <c r="H24" s="193"/>
      <c r="I24" s="194"/>
      <c r="J24" s="194"/>
      <c r="K24" s="194"/>
      <c r="L24" s="194"/>
      <c r="M24" s="194"/>
      <c r="N24" s="194"/>
      <c r="O24" s="195"/>
    </row>
    <row r="25" spans="1:15" ht="12.75">
      <c r="A25" s="24">
        <v>1</v>
      </c>
      <c r="B25" s="24">
        <v>2</v>
      </c>
      <c r="C25" s="127">
        <v>3</v>
      </c>
      <c r="D25" s="127"/>
      <c r="E25" s="127"/>
      <c r="F25" s="127">
        <v>4</v>
      </c>
      <c r="G25" s="127"/>
      <c r="H25" s="127">
        <v>5</v>
      </c>
      <c r="I25" s="127"/>
      <c r="J25" s="127"/>
      <c r="K25" s="127"/>
      <c r="L25" s="127"/>
      <c r="M25" s="127"/>
      <c r="N25" s="127"/>
      <c r="O25" s="127"/>
    </row>
    <row r="26" spans="1:15" ht="36">
      <c r="A26" s="28" t="s">
        <v>39</v>
      </c>
      <c r="B26" s="29" t="s">
        <v>40</v>
      </c>
      <c r="C26" s="168">
        <f>F26*2</f>
        <v>70722</v>
      </c>
      <c r="D26" s="168"/>
      <c r="E26" s="168"/>
      <c r="F26" s="168">
        <f>K13</f>
        <v>35361</v>
      </c>
      <c r="G26" s="168"/>
      <c r="H26" s="127"/>
      <c r="I26" s="127"/>
      <c r="J26" s="127"/>
      <c r="K26" s="127"/>
      <c r="L26" s="127"/>
      <c r="M26" s="127"/>
      <c r="N26" s="127"/>
      <c r="O26" s="127"/>
    </row>
    <row r="27" spans="1:15" ht="27">
      <c r="A27" s="28" t="s">
        <v>41</v>
      </c>
      <c r="B27" s="29" t="s">
        <v>42</v>
      </c>
      <c r="C27" s="168">
        <f>F27*2</f>
        <v>70722</v>
      </c>
      <c r="D27" s="168"/>
      <c r="E27" s="168"/>
      <c r="F27" s="168">
        <f>K13</f>
        <v>35361</v>
      </c>
      <c r="G27" s="168"/>
      <c r="H27" s="127"/>
      <c r="I27" s="127"/>
      <c r="J27" s="127"/>
      <c r="K27" s="127"/>
      <c r="L27" s="127"/>
      <c r="M27" s="127"/>
      <c r="N27" s="127"/>
      <c r="O27" s="127"/>
    </row>
    <row r="28" spans="1:15" ht="54">
      <c r="A28" s="28" t="s">
        <v>43</v>
      </c>
      <c r="B28" s="29" t="s">
        <v>44</v>
      </c>
      <c r="C28" s="179" t="s">
        <v>122</v>
      </c>
      <c r="D28" s="179"/>
      <c r="E28" s="179"/>
      <c r="F28" s="179" t="s">
        <v>122</v>
      </c>
      <c r="G28" s="179"/>
      <c r="H28" s="161"/>
      <c r="I28" s="161"/>
      <c r="J28" s="161"/>
      <c r="K28" s="161"/>
      <c r="L28" s="161"/>
      <c r="M28" s="161"/>
      <c r="N28" s="161"/>
      <c r="O28" s="161"/>
    </row>
    <row r="29" spans="1:15" ht="45">
      <c r="A29" s="30" t="s">
        <v>46</v>
      </c>
      <c r="B29" s="29" t="s">
        <v>47</v>
      </c>
      <c r="C29" s="168">
        <f>F29*2</f>
        <v>70722</v>
      </c>
      <c r="D29" s="168"/>
      <c r="E29" s="168"/>
      <c r="F29" s="168">
        <f>K13</f>
        <v>35361</v>
      </c>
      <c r="G29" s="169"/>
      <c r="H29" s="170"/>
      <c r="I29" s="171"/>
      <c r="J29" s="171"/>
      <c r="K29" s="171"/>
      <c r="L29" s="171"/>
      <c r="M29" s="171"/>
      <c r="N29" s="171"/>
      <c r="O29" s="172"/>
    </row>
    <row r="30" spans="1:15" ht="12.75">
      <c r="A30" s="31"/>
      <c r="B30" s="32"/>
      <c r="C30" s="33"/>
      <c r="D30" s="33"/>
      <c r="E30" s="33"/>
      <c r="F30" s="33"/>
      <c r="G30" s="33"/>
      <c r="H30" s="34"/>
      <c r="I30" s="34"/>
      <c r="J30" s="34"/>
      <c r="K30" s="34"/>
      <c r="L30" s="34"/>
      <c r="M30" s="34"/>
      <c r="N30" s="34"/>
      <c r="O30" s="34"/>
    </row>
    <row r="31" spans="1:15" ht="12.75">
      <c r="A31" s="31"/>
      <c r="B31" s="32"/>
      <c r="C31" s="33"/>
      <c r="D31" s="33"/>
      <c r="E31" s="33"/>
      <c r="F31" s="33"/>
      <c r="G31" s="33"/>
      <c r="H31" s="34"/>
      <c r="I31" s="34"/>
      <c r="J31" s="34"/>
      <c r="K31" s="34"/>
      <c r="L31" s="34"/>
      <c r="M31" s="34"/>
      <c r="N31" s="34"/>
      <c r="O31" s="34"/>
    </row>
    <row r="32" spans="1:15" ht="12.75">
      <c r="A32" s="31"/>
      <c r="B32" s="32"/>
      <c r="C32" s="33"/>
      <c r="D32" s="33"/>
      <c r="E32" s="33"/>
      <c r="F32" s="33"/>
      <c r="G32" s="33"/>
      <c r="H32" s="34"/>
      <c r="I32" s="34"/>
      <c r="J32" s="34"/>
      <c r="K32" s="34"/>
      <c r="L32" s="34"/>
      <c r="M32" s="34"/>
      <c r="N32" s="34"/>
      <c r="O32" s="34"/>
    </row>
    <row r="33" spans="1:15" ht="12.75">
      <c r="A33" s="6"/>
      <c r="B33" s="1"/>
      <c r="C33" s="6"/>
      <c r="D33" s="6"/>
      <c r="E33" s="6"/>
      <c r="F33" s="13"/>
      <c r="G33" s="13"/>
      <c r="H33" s="6"/>
      <c r="I33" s="6"/>
      <c r="J33" s="6"/>
      <c r="K33" s="6"/>
      <c r="L33" s="6"/>
      <c r="M33" s="13"/>
      <c r="N33" s="13"/>
      <c r="O33" s="13"/>
    </row>
    <row r="34" spans="1:15" ht="12.75">
      <c r="A34" s="161"/>
      <c r="B34" s="174" t="s">
        <v>35</v>
      </c>
      <c r="C34" s="113" t="s">
        <v>36</v>
      </c>
      <c r="D34" s="111"/>
      <c r="E34" s="110"/>
      <c r="F34" s="176" t="s">
        <v>48</v>
      </c>
      <c r="G34" s="177"/>
      <c r="H34" s="127" t="s">
        <v>22</v>
      </c>
      <c r="I34" s="127"/>
      <c r="J34" s="127"/>
      <c r="K34" s="127"/>
      <c r="L34" s="127"/>
      <c r="M34" s="176" t="s">
        <v>49</v>
      </c>
      <c r="N34" s="178"/>
      <c r="O34" s="177"/>
    </row>
    <row r="35" spans="1:15" ht="12.75">
      <c r="A35" s="173"/>
      <c r="B35" s="175"/>
      <c r="C35" s="121"/>
      <c r="D35" s="122"/>
      <c r="E35" s="123"/>
      <c r="F35" s="165" t="s">
        <v>38</v>
      </c>
      <c r="G35" s="167"/>
      <c r="H35" s="127" t="s">
        <v>50</v>
      </c>
      <c r="I35" s="127"/>
      <c r="J35" s="127" t="s">
        <v>51</v>
      </c>
      <c r="K35" s="127"/>
      <c r="L35" s="127"/>
      <c r="M35" s="165" t="s">
        <v>52</v>
      </c>
      <c r="N35" s="166"/>
      <c r="O35" s="167"/>
    </row>
    <row r="36" spans="1:15" ht="12.75">
      <c r="A36" s="24">
        <v>1</v>
      </c>
      <c r="B36" s="24">
        <v>2</v>
      </c>
      <c r="C36" s="127">
        <v>3</v>
      </c>
      <c r="D36" s="127"/>
      <c r="E36" s="127"/>
      <c r="F36" s="127">
        <v>4</v>
      </c>
      <c r="G36" s="127"/>
      <c r="H36" s="127" t="s">
        <v>53</v>
      </c>
      <c r="I36" s="127"/>
      <c r="J36" s="127" t="s">
        <v>54</v>
      </c>
      <c r="K36" s="127"/>
      <c r="L36" s="127"/>
      <c r="M36" s="127">
        <v>5</v>
      </c>
      <c r="N36" s="127"/>
      <c r="O36" s="127"/>
    </row>
    <row r="37" spans="1:15" ht="12.75">
      <c r="A37" s="162" t="s">
        <v>55</v>
      </c>
      <c r="B37" s="26" t="s">
        <v>56</v>
      </c>
      <c r="C37" s="141">
        <f>C40+C41+C42+C43+C44+C45+C46+C47+C48+C49+C50+C51+C52+C53</f>
        <v>308850.39999999997</v>
      </c>
      <c r="D37" s="141"/>
      <c r="E37" s="141"/>
      <c r="F37" s="146">
        <f>F40+F41+F42+F43+F44+F45+F46+F47+F48+F49+F50+F51+F52+F53</f>
        <v>154382.3</v>
      </c>
      <c r="G37" s="146"/>
      <c r="H37" s="141">
        <f>H40</f>
        <v>10193.04</v>
      </c>
      <c r="I37" s="141"/>
      <c r="J37" s="141">
        <f>J41+J42+J43+J44+J45+J46+J47+J48+J49+J50+J51+J52+J53</f>
        <v>144189.25999999998</v>
      </c>
      <c r="K37" s="141"/>
      <c r="L37" s="141"/>
      <c r="M37" s="125"/>
      <c r="N37" s="127"/>
      <c r="O37" s="127"/>
    </row>
    <row r="38" spans="1:15" ht="54">
      <c r="A38" s="163"/>
      <c r="B38" s="35" t="s">
        <v>57</v>
      </c>
      <c r="C38" s="160"/>
      <c r="D38" s="160"/>
      <c r="E38" s="160"/>
      <c r="F38" s="164"/>
      <c r="G38" s="164"/>
      <c r="H38" s="160"/>
      <c r="I38" s="160"/>
      <c r="J38" s="160"/>
      <c r="K38" s="160"/>
      <c r="L38" s="160"/>
      <c r="M38" s="161"/>
      <c r="N38" s="161"/>
      <c r="O38" s="161"/>
    </row>
    <row r="39" spans="1:15" ht="12.75">
      <c r="A39" s="36"/>
      <c r="B39" s="37" t="s">
        <v>58</v>
      </c>
      <c r="C39" s="141"/>
      <c r="D39" s="141"/>
      <c r="E39" s="141"/>
      <c r="F39" s="146"/>
      <c r="G39" s="148"/>
      <c r="H39" s="141"/>
      <c r="I39" s="141"/>
      <c r="J39" s="141"/>
      <c r="K39" s="145"/>
      <c r="L39" s="145"/>
      <c r="M39" s="127"/>
      <c r="N39" s="127"/>
      <c r="O39" s="127"/>
    </row>
    <row r="40" spans="1:15" ht="36">
      <c r="A40" s="38" t="s">
        <v>59</v>
      </c>
      <c r="B40" s="37" t="s">
        <v>60</v>
      </c>
      <c r="C40" s="141">
        <v>20386.08</v>
      </c>
      <c r="D40" s="141"/>
      <c r="E40" s="141"/>
      <c r="F40" s="146">
        <v>10193.04</v>
      </c>
      <c r="G40" s="148"/>
      <c r="H40" s="141">
        <f>F40</f>
        <v>10193.04</v>
      </c>
      <c r="I40" s="141"/>
      <c r="J40" s="141"/>
      <c r="K40" s="145"/>
      <c r="L40" s="145"/>
      <c r="M40" s="127"/>
      <c r="N40" s="127"/>
      <c r="O40" s="127"/>
    </row>
    <row r="41" spans="1:15" s="63" customFormat="1" ht="63.75" thickBot="1">
      <c r="A41" s="108" t="s">
        <v>61</v>
      </c>
      <c r="B41" s="64" t="s">
        <v>62</v>
      </c>
      <c r="C41" s="146">
        <v>57783.78</v>
      </c>
      <c r="D41" s="146"/>
      <c r="E41" s="146"/>
      <c r="F41" s="146">
        <v>28891.89</v>
      </c>
      <c r="G41" s="148"/>
      <c r="H41" s="146"/>
      <c r="I41" s="146"/>
      <c r="J41" s="146">
        <f>F41</f>
        <v>28891.89</v>
      </c>
      <c r="K41" s="148"/>
      <c r="L41" s="148"/>
      <c r="M41" s="140"/>
      <c r="N41" s="140"/>
      <c r="O41" s="140"/>
    </row>
    <row r="42" spans="1:15" s="63" customFormat="1" ht="37.5" thickBot="1" thickTop="1">
      <c r="A42" s="106" t="s">
        <v>63</v>
      </c>
      <c r="B42" s="107" t="s">
        <v>64</v>
      </c>
      <c r="C42" s="146">
        <v>20889.22</v>
      </c>
      <c r="D42" s="146"/>
      <c r="E42" s="146"/>
      <c r="F42" s="142">
        <v>10444.61</v>
      </c>
      <c r="G42" s="143"/>
      <c r="H42" s="235"/>
      <c r="I42" s="235"/>
      <c r="J42" s="146">
        <f aca="true" t="shared" si="0" ref="J42:J54">F42</f>
        <v>10444.61</v>
      </c>
      <c r="K42" s="148"/>
      <c r="L42" s="148"/>
      <c r="M42" s="153"/>
      <c r="N42" s="154"/>
      <c r="O42" s="154"/>
    </row>
    <row r="43" spans="1:15" s="63" customFormat="1" ht="37.5" thickBot="1" thickTop="1">
      <c r="A43" s="106" t="s">
        <v>65</v>
      </c>
      <c r="B43" s="107" t="s">
        <v>66</v>
      </c>
      <c r="C43" s="146">
        <v>12409.72</v>
      </c>
      <c r="D43" s="146"/>
      <c r="E43" s="146"/>
      <c r="F43" s="142">
        <v>6204.86</v>
      </c>
      <c r="G43" s="143"/>
      <c r="H43" s="235"/>
      <c r="I43" s="235"/>
      <c r="J43" s="146">
        <f t="shared" si="0"/>
        <v>6204.86</v>
      </c>
      <c r="K43" s="148"/>
      <c r="L43" s="148"/>
      <c r="M43" s="153"/>
      <c r="N43" s="154"/>
      <c r="O43" s="154"/>
    </row>
    <row r="44" spans="1:15" s="63" customFormat="1" ht="55.5" thickBot="1" thickTop="1">
      <c r="A44" s="106" t="s">
        <v>67</v>
      </c>
      <c r="B44" s="107" t="s">
        <v>68</v>
      </c>
      <c r="C44" s="146">
        <f>F44</f>
        <v>0</v>
      </c>
      <c r="D44" s="146"/>
      <c r="E44" s="146"/>
      <c r="F44" s="142">
        <v>0</v>
      </c>
      <c r="G44" s="143"/>
      <c r="H44" s="235"/>
      <c r="I44" s="235"/>
      <c r="J44" s="146">
        <f t="shared" si="0"/>
        <v>0</v>
      </c>
      <c r="K44" s="148"/>
      <c r="L44" s="148"/>
      <c r="M44" s="153"/>
      <c r="N44" s="154"/>
      <c r="O44" s="154"/>
    </row>
    <row r="45" spans="1:15" s="63" customFormat="1" ht="64.5" thickBot="1" thickTop="1">
      <c r="A45" s="106" t="s">
        <v>69</v>
      </c>
      <c r="B45" s="107" t="s">
        <v>70</v>
      </c>
      <c r="C45" s="146">
        <v>48941.56</v>
      </c>
      <c r="D45" s="146"/>
      <c r="E45" s="146"/>
      <c r="F45" s="142">
        <v>24470.78</v>
      </c>
      <c r="G45" s="143"/>
      <c r="H45" s="235"/>
      <c r="I45" s="235"/>
      <c r="J45" s="146">
        <f t="shared" si="0"/>
        <v>24470.78</v>
      </c>
      <c r="K45" s="148"/>
      <c r="L45" s="148"/>
      <c r="M45" s="153"/>
      <c r="N45" s="154"/>
      <c r="O45" s="154"/>
    </row>
    <row r="46" spans="1:15" ht="73.5" thickBot="1" thickTop="1">
      <c r="A46" s="41" t="s">
        <v>71</v>
      </c>
      <c r="B46" s="37" t="s">
        <v>72</v>
      </c>
      <c r="C46" s="141">
        <f>F46</f>
        <v>0</v>
      </c>
      <c r="D46" s="141"/>
      <c r="E46" s="141"/>
      <c r="F46" s="142">
        <v>0</v>
      </c>
      <c r="G46" s="143"/>
      <c r="H46" s="141"/>
      <c r="I46" s="141"/>
      <c r="J46" s="141">
        <f t="shared" si="0"/>
        <v>0</v>
      </c>
      <c r="K46" s="145"/>
      <c r="L46" s="145"/>
      <c r="M46" s="127"/>
      <c r="N46" s="127"/>
      <c r="O46" s="127"/>
    </row>
    <row r="47" spans="1:15" ht="64.5" thickBot="1" thickTop="1">
      <c r="A47" s="41" t="s">
        <v>73</v>
      </c>
      <c r="B47" s="37" t="s">
        <v>74</v>
      </c>
      <c r="C47" s="141">
        <f>F47</f>
        <v>0</v>
      </c>
      <c r="D47" s="141"/>
      <c r="E47" s="141"/>
      <c r="F47" s="142">
        <v>0</v>
      </c>
      <c r="G47" s="143"/>
      <c r="H47" s="141"/>
      <c r="I47" s="141"/>
      <c r="J47" s="141">
        <f t="shared" si="0"/>
        <v>0</v>
      </c>
      <c r="K47" s="145"/>
      <c r="L47" s="145"/>
      <c r="M47" s="127"/>
      <c r="N47" s="127"/>
      <c r="O47" s="127"/>
    </row>
    <row r="48" spans="1:15" ht="55.5" thickBot="1" thickTop="1">
      <c r="A48" s="41" t="s">
        <v>75</v>
      </c>
      <c r="B48" s="37" t="s">
        <v>76</v>
      </c>
      <c r="C48" s="141">
        <f>F48</f>
        <v>0</v>
      </c>
      <c r="D48" s="141"/>
      <c r="E48" s="141"/>
      <c r="F48" s="142">
        <v>0</v>
      </c>
      <c r="G48" s="143"/>
      <c r="H48" s="141"/>
      <c r="I48" s="141"/>
      <c r="J48" s="141">
        <f t="shared" si="0"/>
        <v>0</v>
      </c>
      <c r="K48" s="145"/>
      <c r="L48" s="145"/>
      <c r="M48" s="127"/>
      <c r="N48" s="127"/>
      <c r="O48" s="127"/>
    </row>
    <row r="49" spans="1:15" ht="64.5" thickBot="1" thickTop="1">
      <c r="A49" s="41" t="s">
        <v>77</v>
      </c>
      <c r="B49" s="37" t="s">
        <v>78</v>
      </c>
      <c r="C49" s="141">
        <v>0</v>
      </c>
      <c r="D49" s="141"/>
      <c r="E49" s="141"/>
      <c r="F49" s="142">
        <v>0</v>
      </c>
      <c r="G49" s="143"/>
      <c r="H49" s="141"/>
      <c r="I49" s="141"/>
      <c r="J49" s="141">
        <f t="shared" si="0"/>
        <v>0</v>
      </c>
      <c r="K49" s="145"/>
      <c r="L49" s="145"/>
      <c r="M49" s="127"/>
      <c r="N49" s="127"/>
      <c r="O49" s="127"/>
    </row>
    <row r="50" spans="1:15" ht="46.5" thickBot="1" thickTop="1">
      <c r="A50" s="41" t="s">
        <v>79</v>
      </c>
      <c r="B50" s="37" t="s">
        <v>80</v>
      </c>
      <c r="C50" s="141">
        <v>1844.7</v>
      </c>
      <c r="D50" s="141"/>
      <c r="E50" s="141"/>
      <c r="F50" s="142">
        <v>879.45</v>
      </c>
      <c r="G50" s="143"/>
      <c r="H50" s="141"/>
      <c r="I50" s="141"/>
      <c r="J50" s="141">
        <f t="shared" si="0"/>
        <v>879.45</v>
      </c>
      <c r="K50" s="145"/>
      <c r="L50" s="145"/>
      <c r="M50" s="127"/>
      <c r="N50" s="127"/>
      <c r="O50" s="127"/>
    </row>
    <row r="51" spans="1:15" s="63" customFormat="1" ht="64.5" thickBot="1" thickTop="1">
      <c r="A51" s="66" t="s">
        <v>81</v>
      </c>
      <c r="B51" s="64" t="s">
        <v>82</v>
      </c>
      <c r="C51" s="146">
        <v>27923.38</v>
      </c>
      <c r="D51" s="146"/>
      <c r="E51" s="146"/>
      <c r="F51" s="142">
        <v>13961.69</v>
      </c>
      <c r="G51" s="143"/>
      <c r="H51" s="146"/>
      <c r="I51" s="146"/>
      <c r="J51" s="146">
        <f t="shared" si="0"/>
        <v>13961.69</v>
      </c>
      <c r="K51" s="148"/>
      <c r="L51" s="148"/>
      <c r="M51" s="140"/>
      <c r="N51" s="140"/>
      <c r="O51" s="140"/>
    </row>
    <row r="52" spans="1:15" s="63" customFormat="1" ht="37.5" thickBot="1" thickTop="1">
      <c r="A52" s="66" t="s">
        <v>83</v>
      </c>
      <c r="B52" s="64" t="s">
        <v>84</v>
      </c>
      <c r="C52" s="146">
        <v>117692.4</v>
      </c>
      <c r="D52" s="146"/>
      <c r="E52" s="146"/>
      <c r="F52" s="142">
        <v>58846.2</v>
      </c>
      <c r="G52" s="143"/>
      <c r="H52" s="146"/>
      <c r="I52" s="146"/>
      <c r="J52" s="146">
        <f t="shared" si="0"/>
        <v>58846.2</v>
      </c>
      <c r="K52" s="148"/>
      <c r="L52" s="148"/>
      <c r="M52" s="140"/>
      <c r="N52" s="140"/>
      <c r="O52" s="140"/>
    </row>
    <row r="53" spans="1:15" ht="46.5" thickBot="1" thickTop="1">
      <c r="A53" s="41" t="s">
        <v>85</v>
      </c>
      <c r="B53" s="37" t="s">
        <v>86</v>
      </c>
      <c r="C53" s="141">
        <v>979.56</v>
      </c>
      <c r="D53" s="141"/>
      <c r="E53" s="141"/>
      <c r="F53" s="142">
        <v>489.78</v>
      </c>
      <c r="G53" s="143"/>
      <c r="H53" s="141"/>
      <c r="I53" s="141"/>
      <c r="J53" s="141">
        <f t="shared" si="0"/>
        <v>489.78</v>
      </c>
      <c r="K53" s="145"/>
      <c r="L53" s="145"/>
      <c r="M53" s="127"/>
      <c r="N53" s="127"/>
      <c r="O53" s="127"/>
    </row>
    <row r="54" spans="1:15" ht="64.5" thickBot="1" thickTop="1">
      <c r="A54" s="42" t="s">
        <v>87</v>
      </c>
      <c r="B54" s="43" t="s">
        <v>88</v>
      </c>
      <c r="C54" s="234">
        <v>0</v>
      </c>
      <c r="D54" s="234"/>
      <c r="E54" s="234"/>
      <c r="F54" s="234">
        <v>0</v>
      </c>
      <c r="G54" s="234"/>
      <c r="H54" s="234"/>
      <c r="I54" s="234"/>
      <c r="J54" s="141">
        <f t="shared" si="0"/>
        <v>0</v>
      </c>
      <c r="K54" s="145"/>
      <c r="L54" s="145"/>
      <c r="M54" s="115"/>
      <c r="N54" s="115"/>
      <c r="O54" s="115"/>
    </row>
    <row r="55" spans="1:15" ht="13.5" thickTop="1">
      <c r="A55" s="44"/>
      <c r="B55" s="45" t="s">
        <v>126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6"/>
    </row>
    <row r="56" spans="1:15" ht="12.75">
      <c r="A56" s="112" t="s">
        <v>89</v>
      </c>
      <c r="B56" s="113" t="s">
        <v>90</v>
      </c>
      <c r="C56" s="111"/>
      <c r="D56" s="111"/>
      <c r="E56" s="111"/>
      <c r="F56" s="111"/>
      <c r="G56" s="110"/>
      <c r="H56" s="124" t="s">
        <v>91</v>
      </c>
      <c r="I56" s="125">
        <v>278134.56</v>
      </c>
      <c r="J56" s="125"/>
      <c r="K56" s="127" t="s">
        <v>22</v>
      </c>
      <c r="L56" s="127"/>
      <c r="M56" s="127"/>
      <c r="N56" s="127"/>
      <c r="O56" s="127"/>
    </row>
    <row r="57" spans="1:15" ht="12.75">
      <c r="A57" s="112"/>
      <c r="B57" s="121"/>
      <c r="C57" s="122"/>
      <c r="D57" s="122"/>
      <c r="E57" s="122"/>
      <c r="F57" s="122"/>
      <c r="G57" s="123"/>
      <c r="H57" s="124"/>
      <c r="I57" s="126"/>
      <c r="J57" s="126"/>
      <c r="K57" s="126" t="s">
        <v>92</v>
      </c>
      <c r="L57" s="126"/>
      <c r="M57" s="89">
        <f>I56/4</f>
        <v>69533.64</v>
      </c>
      <c r="N57" s="89" t="s">
        <v>16</v>
      </c>
      <c r="O57" s="89">
        <f>M57/3</f>
        <v>23177.88</v>
      </c>
    </row>
    <row r="58" spans="1:15" ht="12.75">
      <c r="A58" s="112"/>
      <c r="B58" s="127" t="s">
        <v>93</v>
      </c>
      <c r="C58" s="127"/>
      <c r="D58" s="127"/>
      <c r="E58" s="127"/>
      <c r="F58" s="127"/>
      <c r="G58" s="127"/>
      <c r="H58" s="41" t="s">
        <v>91</v>
      </c>
      <c r="I58" s="126">
        <v>278064.324</v>
      </c>
      <c r="J58" s="126"/>
      <c r="K58" s="126" t="s">
        <v>92</v>
      </c>
      <c r="L58" s="126"/>
      <c r="M58" s="89">
        <v>69516.081</v>
      </c>
      <c r="N58" s="89" t="s">
        <v>16</v>
      </c>
      <c r="O58" s="89">
        <v>23172.027000000002</v>
      </c>
    </row>
    <row r="59" spans="1:15" ht="12.75">
      <c r="A59" s="47"/>
      <c r="B59" s="48"/>
      <c r="C59" s="48"/>
      <c r="D59" s="48"/>
      <c r="E59" s="48"/>
      <c r="F59" s="48"/>
      <c r="G59" s="48"/>
      <c r="H59" s="48"/>
      <c r="I59" s="91"/>
      <c r="J59" s="91"/>
      <c r="K59" s="91"/>
      <c r="L59" s="91"/>
      <c r="M59" s="91"/>
      <c r="N59" s="91"/>
      <c r="O59" s="93"/>
    </row>
    <row r="60" spans="1:15" ht="12.75">
      <c r="A60" s="47"/>
      <c r="B60" s="114" t="s">
        <v>94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48"/>
      <c r="O60" s="49"/>
    </row>
    <row r="61" spans="1:15" ht="12.75">
      <c r="A61" s="47"/>
      <c r="B61" s="114" t="s">
        <v>95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48"/>
      <c r="O61" s="49"/>
    </row>
    <row r="62" spans="1:15" ht="12.75">
      <c r="A62" s="47"/>
      <c r="B62" s="114" t="s">
        <v>96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48"/>
      <c r="O62" s="49"/>
    </row>
    <row r="63" spans="1:15" ht="12.75">
      <c r="A63" s="47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</row>
    <row r="64" spans="1:15" s="101" customFormat="1" ht="12.75" customHeight="1">
      <c r="A64" s="97"/>
      <c r="B64" s="129" t="s">
        <v>127</v>
      </c>
      <c r="C64" s="129"/>
      <c r="D64" s="129"/>
      <c r="E64" s="98"/>
      <c r="F64" s="99"/>
      <c r="G64" s="99" t="s">
        <v>128</v>
      </c>
      <c r="H64" s="131" t="s">
        <v>129</v>
      </c>
      <c r="I64" s="132"/>
      <c r="J64" s="98"/>
      <c r="K64" s="98"/>
      <c r="L64" s="98"/>
      <c r="M64" s="98"/>
      <c r="N64" s="98"/>
      <c r="O64" s="100"/>
    </row>
    <row r="65" spans="1:15" s="101" customFormat="1" ht="14.25" customHeight="1">
      <c r="A65" s="97"/>
      <c r="B65" s="129" t="s">
        <v>130</v>
      </c>
      <c r="C65" s="129"/>
      <c r="D65" s="129"/>
      <c r="E65" s="98"/>
      <c r="F65" s="99"/>
      <c r="G65" s="99" t="s">
        <v>128</v>
      </c>
      <c r="H65" s="131" t="s">
        <v>131</v>
      </c>
      <c r="I65" s="132"/>
      <c r="J65" s="98"/>
      <c r="K65" s="98"/>
      <c r="L65" s="98"/>
      <c r="M65" s="98"/>
      <c r="N65" s="98"/>
      <c r="O65" s="100"/>
    </row>
    <row r="66" spans="1:15" ht="12.75">
      <c r="A66" s="47"/>
      <c r="B66" s="48" t="s">
        <v>132</v>
      </c>
      <c r="C66" s="48"/>
      <c r="D66" s="48"/>
      <c r="E66" s="48"/>
      <c r="F66" s="102"/>
      <c r="G66" s="102"/>
      <c r="H66" s="48"/>
      <c r="I66" s="48"/>
      <c r="J66" s="48"/>
      <c r="K66" s="48"/>
      <c r="L66" s="48"/>
      <c r="M66" s="48"/>
      <c r="N66" s="48"/>
      <c r="O66" s="49"/>
    </row>
    <row r="67" spans="1:15" ht="12.75">
      <c r="A67" s="47"/>
      <c r="B67" s="48"/>
      <c r="C67" s="48"/>
      <c r="D67" s="48"/>
      <c r="E67" s="48"/>
      <c r="F67" s="102"/>
      <c r="G67" s="102"/>
      <c r="H67" s="48"/>
      <c r="I67" s="48"/>
      <c r="J67" s="130"/>
      <c r="K67" s="130"/>
      <c r="L67" s="130"/>
      <c r="M67" s="130"/>
      <c r="N67" s="130"/>
      <c r="O67" s="49"/>
    </row>
    <row r="68" spans="1:15" ht="12.75">
      <c r="A68" s="50"/>
      <c r="B68" s="51"/>
      <c r="C68" s="51"/>
      <c r="D68" s="51"/>
      <c r="E68" s="51"/>
      <c r="F68" s="103"/>
      <c r="G68" s="103"/>
      <c r="H68" s="51"/>
      <c r="I68" s="51"/>
      <c r="J68" s="128"/>
      <c r="K68" s="128"/>
      <c r="L68" s="128"/>
      <c r="M68" s="128"/>
      <c r="N68" s="128"/>
      <c r="O68" s="52"/>
    </row>
  </sheetData>
  <sheetProtection/>
  <mergeCells count="170">
    <mergeCell ref="F18:H18"/>
    <mergeCell ref="J1:O1"/>
    <mergeCell ref="J2:O2"/>
    <mergeCell ref="J3:O3"/>
    <mergeCell ref="J4:O4"/>
    <mergeCell ref="A5:O5"/>
    <mergeCell ref="A6:O6"/>
    <mergeCell ref="A7:O7"/>
    <mergeCell ref="A8:O8"/>
    <mergeCell ref="A9:C9"/>
    <mergeCell ref="F9:O9"/>
    <mergeCell ref="A11:M11"/>
    <mergeCell ref="N11:O12"/>
    <mergeCell ref="A12:D13"/>
    <mergeCell ref="E12:F12"/>
    <mergeCell ref="H12:M12"/>
    <mergeCell ref="E13:F13"/>
    <mergeCell ref="A15:B17"/>
    <mergeCell ref="C15:E16"/>
    <mergeCell ref="F15:L15"/>
    <mergeCell ref="F16:H16"/>
    <mergeCell ref="I16:L16"/>
    <mergeCell ref="C17:E17"/>
    <mergeCell ref="F17:H17"/>
    <mergeCell ref="I17:L17"/>
    <mergeCell ref="A19:C19"/>
    <mergeCell ref="E19:G19"/>
    <mergeCell ref="I19:K19"/>
    <mergeCell ref="A23:A24"/>
    <mergeCell ref="B23:B24"/>
    <mergeCell ref="C23:E24"/>
    <mergeCell ref="F23:G23"/>
    <mergeCell ref="H23:O24"/>
    <mergeCell ref="F24:G24"/>
    <mergeCell ref="C25:E25"/>
    <mergeCell ref="F25:G25"/>
    <mergeCell ref="H25:O25"/>
    <mergeCell ref="C26:E26"/>
    <mergeCell ref="F26:G26"/>
    <mergeCell ref="H26:O26"/>
    <mergeCell ref="C27:E27"/>
    <mergeCell ref="F27:G27"/>
    <mergeCell ref="H27:O27"/>
    <mergeCell ref="C28:E28"/>
    <mergeCell ref="F28:G28"/>
    <mergeCell ref="H28:O28"/>
    <mergeCell ref="C29:E29"/>
    <mergeCell ref="F29:G29"/>
    <mergeCell ref="H29:O29"/>
    <mergeCell ref="A34:A35"/>
    <mergeCell ref="B34:B35"/>
    <mergeCell ref="C34:E35"/>
    <mergeCell ref="F34:G34"/>
    <mergeCell ref="H34:L34"/>
    <mergeCell ref="M34:O34"/>
    <mergeCell ref="F35:G35"/>
    <mergeCell ref="H35:I35"/>
    <mergeCell ref="J35:L35"/>
    <mergeCell ref="M35:O35"/>
    <mergeCell ref="C36:E36"/>
    <mergeCell ref="F36:G36"/>
    <mergeCell ref="H36:I36"/>
    <mergeCell ref="J36:L36"/>
    <mergeCell ref="M36:O36"/>
    <mergeCell ref="A37:A38"/>
    <mergeCell ref="C37:E38"/>
    <mergeCell ref="F37:G38"/>
    <mergeCell ref="H37:I38"/>
    <mergeCell ref="J37:L38"/>
    <mergeCell ref="M37:O38"/>
    <mergeCell ref="C39:E39"/>
    <mergeCell ref="F39:G39"/>
    <mergeCell ref="H39:I39"/>
    <mergeCell ref="J39:L39"/>
    <mergeCell ref="M39:O39"/>
    <mergeCell ref="M40:O40"/>
    <mergeCell ref="C41:E41"/>
    <mergeCell ref="F41:G41"/>
    <mergeCell ref="H41:I41"/>
    <mergeCell ref="J41:L41"/>
    <mergeCell ref="M41:O41"/>
    <mergeCell ref="C40:E40"/>
    <mergeCell ref="F40:G40"/>
    <mergeCell ref="H40:I40"/>
    <mergeCell ref="J40:L40"/>
    <mergeCell ref="M42:O42"/>
    <mergeCell ref="C43:E43"/>
    <mergeCell ref="F43:G43"/>
    <mergeCell ref="H43:I43"/>
    <mergeCell ref="J43:L43"/>
    <mergeCell ref="M43:O43"/>
    <mergeCell ref="C42:E42"/>
    <mergeCell ref="F42:G42"/>
    <mergeCell ref="H42:I42"/>
    <mergeCell ref="J42:L42"/>
    <mergeCell ref="M44:O44"/>
    <mergeCell ref="C45:E45"/>
    <mergeCell ref="F45:G45"/>
    <mergeCell ref="H45:I45"/>
    <mergeCell ref="J45:L45"/>
    <mergeCell ref="M45:O45"/>
    <mergeCell ref="C44:E44"/>
    <mergeCell ref="F44:G44"/>
    <mergeCell ref="H44:I44"/>
    <mergeCell ref="J44:L44"/>
    <mergeCell ref="M46:O46"/>
    <mergeCell ref="C47:E47"/>
    <mergeCell ref="F47:G47"/>
    <mergeCell ref="H47:I47"/>
    <mergeCell ref="J47:L47"/>
    <mergeCell ref="M47:O47"/>
    <mergeCell ref="C46:E46"/>
    <mergeCell ref="F46:G46"/>
    <mergeCell ref="H46:I46"/>
    <mergeCell ref="J46:L46"/>
    <mergeCell ref="M48:O48"/>
    <mergeCell ref="C49:E49"/>
    <mergeCell ref="F49:G49"/>
    <mergeCell ref="H49:I49"/>
    <mergeCell ref="J49:L49"/>
    <mergeCell ref="M49:O49"/>
    <mergeCell ref="C48:E48"/>
    <mergeCell ref="F48:G48"/>
    <mergeCell ref="H48:I48"/>
    <mergeCell ref="J48:L48"/>
    <mergeCell ref="M50:O50"/>
    <mergeCell ref="C51:E51"/>
    <mergeCell ref="F51:G51"/>
    <mergeCell ref="H51:I51"/>
    <mergeCell ref="J51:L51"/>
    <mergeCell ref="M51:O51"/>
    <mergeCell ref="C50:E50"/>
    <mergeCell ref="F50:G50"/>
    <mergeCell ref="H50:I50"/>
    <mergeCell ref="J50:L50"/>
    <mergeCell ref="M52:O52"/>
    <mergeCell ref="C53:E53"/>
    <mergeCell ref="F53:G53"/>
    <mergeCell ref="H53:I53"/>
    <mergeCell ref="J53:L53"/>
    <mergeCell ref="M53:O53"/>
    <mergeCell ref="C52:E52"/>
    <mergeCell ref="F52:G52"/>
    <mergeCell ref="H52:I52"/>
    <mergeCell ref="J52:L52"/>
    <mergeCell ref="C54:E54"/>
    <mergeCell ref="F54:G54"/>
    <mergeCell ref="H54:I54"/>
    <mergeCell ref="J54:L54"/>
    <mergeCell ref="K57:L57"/>
    <mergeCell ref="B58:G58"/>
    <mergeCell ref="I58:J58"/>
    <mergeCell ref="K58:L58"/>
    <mergeCell ref="J68:N68"/>
    <mergeCell ref="B62:M62"/>
    <mergeCell ref="B64:D64"/>
    <mergeCell ref="B65:D65"/>
    <mergeCell ref="J67:N67"/>
    <mergeCell ref="H64:I64"/>
    <mergeCell ref="H65:I65"/>
    <mergeCell ref="A18:B18"/>
    <mergeCell ref="C18:E18"/>
    <mergeCell ref="B60:M60"/>
    <mergeCell ref="B61:M61"/>
    <mergeCell ref="M54:O54"/>
    <mergeCell ref="A56:A58"/>
    <mergeCell ref="B56:G57"/>
    <mergeCell ref="H56:H57"/>
    <mergeCell ref="I56:J57"/>
    <mergeCell ref="K56:O56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O68"/>
  <sheetViews>
    <sheetView zoomScalePageLayoutView="0" workbookViewId="0" topLeftCell="A7">
      <selection activeCell="H50" sqref="H50:I50"/>
    </sheetView>
  </sheetViews>
  <sheetFormatPr defaultColWidth="9.140625" defaultRowHeight="12.75"/>
  <cols>
    <col min="1" max="1" width="5.7109375" style="0" bestFit="1" customWidth="1"/>
    <col min="2" max="2" width="24.421875" style="0" customWidth="1"/>
    <col min="3" max="3" width="9.00390625" style="0" customWidth="1"/>
    <col min="4" max="4" width="7.7109375" style="0" customWidth="1"/>
    <col min="5" max="5" width="9.7109375" style="0" customWidth="1"/>
    <col min="6" max="6" width="6.00390625" style="0" customWidth="1"/>
    <col min="7" max="7" width="15.00390625" style="0" customWidth="1"/>
    <col min="8" max="8" width="6.140625" style="0" customWidth="1"/>
    <col min="9" max="9" width="9.28125" style="0" customWidth="1"/>
    <col min="10" max="10" width="8.140625" style="0" customWidth="1"/>
    <col min="11" max="11" width="8.7109375" style="0" customWidth="1"/>
    <col min="12" max="12" width="8.140625" style="0" customWidth="1"/>
    <col min="13" max="13" width="9.7109375" style="0" customWidth="1"/>
    <col min="14" max="14" width="6.00390625" style="0" customWidth="1"/>
    <col min="15" max="15" width="11.28125" style="0" customWidth="1"/>
  </cols>
  <sheetData>
    <row r="1" spans="1:15" ht="12.75">
      <c r="A1" s="236"/>
      <c r="B1" s="236"/>
      <c r="C1" s="236"/>
      <c r="D1" s="68"/>
      <c r="E1" s="2"/>
      <c r="F1" s="2"/>
      <c r="G1" s="2"/>
      <c r="H1" s="2"/>
      <c r="I1" s="2"/>
      <c r="J1" s="229" t="s">
        <v>0</v>
      </c>
      <c r="K1" s="229"/>
      <c r="L1" s="229"/>
      <c r="M1" s="229"/>
      <c r="N1" s="229"/>
      <c r="O1" s="229"/>
    </row>
    <row r="2" spans="1:15" ht="12.75">
      <c r="A2" s="1"/>
      <c r="B2" s="1"/>
      <c r="C2" s="2"/>
      <c r="D2" s="2"/>
      <c r="E2" s="2"/>
      <c r="F2" s="2"/>
      <c r="G2" s="2"/>
      <c r="H2" s="2"/>
      <c r="I2" s="2"/>
      <c r="J2" s="229" t="s">
        <v>1</v>
      </c>
      <c r="K2" s="229"/>
      <c r="L2" s="229"/>
      <c r="M2" s="229"/>
      <c r="N2" s="229"/>
      <c r="O2" s="229"/>
    </row>
    <row r="3" spans="1:15" ht="12.75">
      <c r="A3" s="1"/>
      <c r="B3" s="1"/>
      <c r="C3" s="3"/>
      <c r="D3" s="3"/>
      <c r="E3" s="3"/>
      <c r="F3" s="3"/>
      <c r="G3" s="3"/>
      <c r="H3" s="3"/>
      <c r="I3" s="3"/>
      <c r="J3" s="230" t="s">
        <v>2</v>
      </c>
      <c r="K3" s="230"/>
      <c r="L3" s="230"/>
      <c r="M3" s="230"/>
      <c r="N3" s="230"/>
      <c r="O3" s="230"/>
    </row>
    <row r="4" spans="1:15" ht="12.75">
      <c r="A4" s="1"/>
      <c r="B4" s="1"/>
      <c r="C4" s="2"/>
      <c r="D4" s="2"/>
      <c r="E4" s="2"/>
      <c r="F4" s="2"/>
      <c r="G4" s="2"/>
      <c r="H4" s="2"/>
      <c r="I4" s="2"/>
      <c r="J4" s="230" t="s">
        <v>3</v>
      </c>
      <c r="K4" s="230"/>
      <c r="L4" s="230"/>
      <c r="M4" s="230"/>
      <c r="N4" s="230"/>
      <c r="O4" s="230"/>
    </row>
    <row r="5" spans="1:15" ht="12.75">
      <c r="A5" s="231" t="s">
        <v>4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</row>
    <row r="6" spans="1:15" ht="12.75">
      <c r="A6" s="231" t="s">
        <v>5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</row>
    <row r="7" spans="1:15" ht="12.75">
      <c r="A7" s="231" t="s">
        <v>6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</row>
    <row r="8" spans="1:15" ht="12.75">
      <c r="A8" s="231" t="s">
        <v>7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</row>
    <row r="9" spans="1:15" ht="12.75">
      <c r="A9" s="233" t="s">
        <v>8</v>
      </c>
      <c r="B9" s="233"/>
      <c r="C9" s="233"/>
      <c r="D9" s="5" t="s">
        <v>133</v>
      </c>
      <c r="E9" s="4"/>
      <c r="F9" s="215" t="s">
        <v>123</v>
      </c>
      <c r="G9" s="215"/>
      <c r="H9" s="215"/>
      <c r="I9" s="215"/>
      <c r="J9" s="215"/>
      <c r="K9" s="215"/>
      <c r="L9" s="215"/>
      <c r="M9" s="215"/>
      <c r="N9" s="215"/>
      <c r="O9" s="215"/>
    </row>
    <row r="10" spans="1:15" ht="13.5" thickBot="1">
      <c r="A10" s="6"/>
      <c r="B10" s="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3.5" thickBot="1">
      <c r="A11" s="216" t="s">
        <v>124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8"/>
      <c r="N11" s="219" t="s">
        <v>9</v>
      </c>
      <c r="O11" s="220"/>
    </row>
    <row r="12" spans="1:15" ht="13.5" thickBot="1">
      <c r="A12" s="221" t="s">
        <v>10</v>
      </c>
      <c r="B12" s="222"/>
      <c r="C12" s="222"/>
      <c r="D12" s="222"/>
      <c r="E12" s="205" t="s">
        <v>11</v>
      </c>
      <c r="F12" s="207"/>
      <c r="G12" s="7" t="s">
        <v>12</v>
      </c>
      <c r="H12" s="226" t="s">
        <v>13</v>
      </c>
      <c r="I12" s="222"/>
      <c r="J12" s="222"/>
      <c r="K12" s="222"/>
      <c r="L12" s="222"/>
      <c r="M12" s="227"/>
      <c r="N12" s="183"/>
      <c r="O12" s="187"/>
    </row>
    <row r="13" spans="1:15" ht="13.5" thickBot="1">
      <c r="A13" s="223"/>
      <c r="B13" s="224"/>
      <c r="C13" s="224"/>
      <c r="D13" s="225"/>
      <c r="E13" s="228">
        <v>40945</v>
      </c>
      <c r="F13" s="224"/>
      <c r="G13" s="8">
        <v>4</v>
      </c>
      <c r="H13" s="9" t="s">
        <v>14</v>
      </c>
      <c r="I13" s="83">
        <f>K13*4</f>
        <v>152928</v>
      </c>
      <c r="J13" s="84" t="s">
        <v>15</v>
      </c>
      <c r="K13" s="83">
        <f>M13*3</f>
        <v>38232</v>
      </c>
      <c r="L13" s="84" t="s">
        <v>16</v>
      </c>
      <c r="M13" s="90">
        <v>12744</v>
      </c>
      <c r="N13" s="10" t="s">
        <v>17</v>
      </c>
      <c r="O13" s="69" t="s">
        <v>122</v>
      </c>
    </row>
    <row r="14" spans="1:15" ht="18.75" thickBot="1">
      <c r="A14" s="6"/>
      <c r="B14" s="1"/>
      <c r="C14" s="6"/>
      <c r="D14" s="12" t="s">
        <v>18</v>
      </c>
      <c r="E14" s="6"/>
      <c r="F14" s="6"/>
      <c r="G14" s="13"/>
      <c r="H14" s="13"/>
      <c r="I14" s="13"/>
      <c r="J14" s="6"/>
      <c r="K14" s="6"/>
      <c r="L14" s="6"/>
      <c r="M14" s="6"/>
      <c r="N14" s="14" t="s">
        <v>19</v>
      </c>
      <c r="O14" s="70" t="s">
        <v>122</v>
      </c>
    </row>
    <row r="15" spans="1:15" ht="13.5" thickBot="1">
      <c r="A15" s="198" t="s">
        <v>20</v>
      </c>
      <c r="B15" s="199"/>
      <c r="C15" s="202" t="s">
        <v>21</v>
      </c>
      <c r="D15" s="203"/>
      <c r="E15" s="204"/>
      <c r="F15" s="208" t="s">
        <v>22</v>
      </c>
      <c r="G15" s="208"/>
      <c r="H15" s="208"/>
      <c r="I15" s="208"/>
      <c r="J15" s="208"/>
      <c r="K15" s="208"/>
      <c r="L15" s="209"/>
      <c r="M15" s="6"/>
      <c r="N15" s="14" t="s">
        <v>23</v>
      </c>
      <c r="O15" s="70" t="s">
        <v>122</v>
      </c>
    </row>
    <row r="16" spans="1:15" ht="13.5" thickBot="1">
      <c r="A16" s="200"/>
      <c r="B16" s="201"/>
      <c r="C16" s="205"/>
      <c r="D16" s="206"/>
      <c r="E16" s="207"/>
      <c r="F16" s="112" t="s">
        <v>24</v>
      </c>
      <c r="G16" s="112"/>
      <c r="H16" s="112"/>
      <c r="I16" s="210" t="s">
        <v>25</v>
      </c>
      <c r="J16" s="211"/>
      <c r="K16" s="211"/>
      <c r="L16" s="212"/>
      <c r="M16" s="6"/>
      <c r="N16" s="17" t="s">
        <v>26</v>
      </c>
      <c r="O16" s="18">
        <v>19.51</v>
      </c>
    </row>
    <row r="17" spans="1:15" ht="12.75">
      <c r="A17" s="200"/>
      <c r="B17" s="201"/>
      <c r="C17" s="213">
        <v>1187.7</v>
      </c>
      <c r="D17" s="213"/>
      <c r="E17" s="213"/>
      <c r="F17" s="213">
        <v>1187.7</v>
      </c>
      <c r="G17" s="213"/>
      <c r="H17" s="213"/>
      <c r="I17" s="213">
        <v>0</v>
      </c>
      <c r="J17" s="213"/>
      <c r="K17" s="213"/>
      <c r="L17" s="214"/>
      <c r="M17" s="6"/>
      <c r="N17" s="6"/>
      <c r="O17" s="6"/>
    </row>
    <row r="18" spans="1:15" ht="12.75">
      <c r="A18" s="118" t="s">
        <v>125</v>
      </c>
      <c r="B18" s="119"/>
      <c r="C18" s="120"/>
      <c r="D18" s="116"/>
      <c r="E18" s="117"/>
      <c r="F18" s="120">
        <v>1187.7</v>
      </c>
      <c r="G18" s="116"/>
      <c r="H18" s="117"/>
      <c r="I18" s="86"/>
      <c r="J18" s="87"/>
      <c r="K18" s="87"/>
      <c r="L18" s="88"/>
      <c r="M18" s="6"/>
      <c r="N18" s="6"/>
      <c r="O18" s="6"/>
    </row>
    <row r="19" spans="1:15" ht="13.5" thickBot="1">
      <c r="A19" s="180"/>
      <c r="B19" s="181"/>
      <c r="C19" s="182"/>
      <c r="D19" s="77"/>
      <c r="E19" s="183" t="s">
        <v>27</v>
      </c>
      <c r="F19" s="184"/>
      <c r="G19" s="185"/>
      <c r="H19" s="77">
        <f>'[1]Свод'!P7</f>
        <v>0</v>
      </c>
      <c r="I19" s="186" t="s">
        <v>28</v>
      </c>
      <c r="J19" s="184"/>
      <c r="K19" s="187"/>
      <c r="L19" s="78">
        <f>'[1]Свод'!Q7</f>
        <v>0</v>
      </c>
      <c r="M19" s="6"/>
      <c r="N19" s="6"/>
      <c r="O19" s="6"/>
    </row>
    <row r="20" spans="1:15" ht="12.75">
      <c r="A20" s="19"/>
      <c r="B20" s="19"/>
      <c r="C20" s="19"/>
      <c r="D20" s="20"/>
      <c r="E20" s="21"/>
      <c r="F20" s="21"/>
      <c r="G20" s="21"/>
      <c r="H20" s="20"/>
      <c r="I20" s="22"/>
      <c r="J20" s="21"/>
      <c r="K20" s="21"/>
      <c r="L20" s="20"/>
      <c r="M20" s="6"/>
      <c r="N20" s="6"/>
      <c r="O20" s="6"/>
    </row>
    <row r="21" spans="1:15" ht="18">
      <c r="A21" s="19"/>
      <c r="B21" s="16" t="s">
        <v>29</v>
      </c>
      <c r="C21" s="16" t="s">
        <v>30</v>
      </c>
      <c r="D21" s="23" t="s">
        <v>31</v>
      </c>
      <c r="E21" s="25" t="s">
        <v>32</v>
      </c>
      <c r="F21" s="26" t="s">
        <v>33</v>
      </c>
      <c r="G21" s="26">
        <v>3</v>
      </c>
      <c r="H21" s="27" t="s">
        <v>34</v>
      </c>
      <c r="I21" s="26">
        <v>24</v>
      </c>
      <c r="J21" s="21"/>
      <c r="K21" s="21"/>
      <c r="L21" s="20"/>
      <c r="M21" s="6"/>
      <c r="N21" s="6"/>
      <c r="O21" s="6"/>
    </row>
    <row r="22" spans="1:15" ht="12.75">
      <c r="A22" s="6"/>
      <c r="B22" s="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161"/>
      <c r="B23" s="188" t="s">
        <v>35</v>
      </c>
      <c r="C23" s="190" t="s">
        <v>36</v>
      </c>
      <c r="D23" s="191"/>
      <c r="E23" s="192"/>
      <c r="F23" s="196" t="s">
        <v>22</v>
      </c>
      <c r="G23" s="197"/>
      <c r="H23" s="190" t="s">
        <v>37</v>
      </c>
      <c r="I23" s="191"/>
      <c r="J23" s="191"/>
      <c r="K23" s="191"/>
      <c r="L23" s="191"/>
      <c r="M23" s="191"/>
      <c r="N23" s="191"/>
      <c r="O23" s="192"/>
    </row>
    <row r="24" spans="1:15" ht="12.75">
      <c r="A24" s="173"/>
      <c r="B24" s="189"/>
      <c r="C24" s="193"/>
      <c r="D24" s="194"/>
      <c r="E24" s="195"/>
      <c r="F24" s="196" t="s">
        <v>38</v>
      </c>
      <c r="G24" s="197"/>
      <c r="H24" s="193"/>
      <c r="I24" s="194"/>
      <c r="J24" s="194"/>
      <c r="K24" s="194"/>
      <c r="L24" s="194"/>
      <c r="M24" s="194"/>
      <c r="N24" s="194"/>
      <c r="O24" s="195"/>
    </row>
    <row r="25" spans="1:15" ht="12.75">
      <c r="A25" s="24">
        <v>1</v>
      </c>
      <c r="B25" s="24">
        <v>2</v>
      </c>
      <c r="C25" s="127">
        <v>3</v>
      </c>
      <c r="D25" s="127"/>
      <c r="E25" s="127"/>
      <c r="F25" s="127">
        <v>4</v>
      </c>
      <c r="G25" s="127"/>
      <c r="H25" s="127">
        <v>5</v>
      </c>
      <c r="I25" s="127"/>
      <c r="J25" s="127"/>
      <c r="K25" s="127"/>
      <c r="L25" s="127"/>
      <c r="M25" s="127"/>
      <c r="N25" s="127"/>
      <c r="O25" s="127"/>
    </row>
    <row r="26" spans="1:15" ht="36">
      <c r="A26" s="28" t="s">
        <v>39</v>
      </c>
      <c r="B26" s="29" t="s">
        <v>40</v>
      </c>
      <c r="C26" s="168">
        <f>F26*2</f>
        <v>76464</v>
      </c>
      <c r="D26" s="168"/>
      <c r="E26" s="168"/>
      <c r="F26" s="168">
        <f>K13</f>
        <v>38232</v>
      </c>
      <c r="G26" s="168"/>
      <c r="H26" s="127"/>
      <c r="I26" s="127"/>
      <c r="J26" s="127"/>
      <c r="K26" s="127"/>
      <c r="L26" s="127"/>
      <c r="M26" s="127"/>
      <c r="N26" s="127"/>
      <c r="O26" s="127"/>
    </row>
    <row r="27" spans="1:15" ht="27">
      <c r="A27" s="28" t="s">
        <v>41</v>
      </c>
      <c r="B27" s="29" t="s">
        <v>42</v>
      </c>
      <c r="C27" s="168">
        <f>F27*2</f>
        <v>76464</v>
      </c>
      <c r="D27" s="168"/>
      <c r="E27" s="168"/>
      <c r="F27" s="168">
        <f>K13</f>
        <v>38232</v>
      </c>
      <c r="G27" s="168"/>
      <c r="H27" s="127"/>
      <c r="I27" s="127"/>
      <c r="J27" s="127"/>
      <c r="K27" s="127"/>
      <c r="L27" s="127"/>
      <c r="M27" s="127"/>
      <c r="N27" s="127"/>
      <c r="O27" s="127"/>
    </row>
    <row r="28" spans="1:15" ht="54">
      <c r="A28" s="28" t="s">
        <v>43</v>
      </c>
      <c r="B28" s="29" t="s">
        <v>44</v>
      </c>
      <c r="C28" s="179" t="s">
        <v>122</v>
      </c>
      <c r="D28" s="179"/>
      <c r="E28" s="179"/>
      <c r="F28" s="179" t="s">
        <v>122</v>
      </c>
      <c r="G28" s="179"/>
      <c r="H28" s="161"/>
      <c r="I28" s="161"/>
      <c r="J28" s="161"/>
      <c r="K28" s="161"/>
      <c r="L28" s="161"/>
      <c r="M28" s="161"/>
      <c r="N28" s="161"/>
      <c r="O28" s="161"/>
    </row>
    <row r="29" spans="1:15" ht="45">
      <c r="A29" s="30" t="s">
        <v>46</v>
      </c>
      <c r="B29" s="29" t="s">
        <v>47</v>
      </c>
      <c r="C29" s="169">
        <f>F29*2</f>
        <v>76464</v>
      </c>
      <c r="D29" s="237"/>
      <c r="E29" s="238"/>
      <c r="F29" s="168">
        <f>K13</f>
        <v>38232</v>
      </c>
      <c r="G29" s="169"/>
      <c r="H29" s="170"/>
      <c r="I29" s="171"/>
      <c r="J29" s="171"/>
      <c r="K29" s="171"/>
      <c r="L29" s="171"/>
      <c r="M29" s="171"/>
      <c r="N29" s="171"/>
      <c r="O29" s="172"/>
    </row>
    <row r="30" spans="1:15" ht="12.75">
      <c r="A30" s="31"/>
      <c r="B30" s="32"/>
      <c r="C30" s="33"/>
      <c r="D30" s="33"/>
      <c r="E30" s="33"/>
      <c r="F30" s="33"/>
      <c r="G30" s="33"/>
      <c r="H30" s="34"/>
      <c r="I30" s="34"/>
      <c r="J30" s="34"/>
      <c r="K30" s="34"/>
      <c r="L30" s="34"/>
      <c r="M30" s="34"/>
      <c r="N30" s="34"/>
      <c r="O30" s="34"/>
    </row>
    <row r="31" spans="1:15" ht="12.75">
      <c r="A31" s="31"/>
      <c r="B31" s="32"/>
      <c r="C31" s="33"/>
      <c r="D31" s="33"/>
      <c r="E31" s="33"/>
      <c r="F31" s="33"/>
      <c r="G31" s="33"/>
      <c r="H31" s="34"/>
      <c r="I31" s="34"/>
      <c r="J31" s="34"/>
      <c r="K31" s="34"/>
      <c r="L31" s="34"/>
      <c r="M31" s="34"/>
      <c r="N31" s="34"/>
      <c r="O31" s="34"/>
    </row>
    <row r="32" spans="1:15" ht="12.75">
      <c r="A32" s="31"/>
      <c r="B32" s="32"/>
      <c r="C32" s="33"/>
      <c r="D32" s="33"/>
      <c r="E32" s="33"/>
      <c r="F32" s="33"/>
      <c r="G32" s="33"/>
      <c r="H32" s="34"/>
      <c r="I32" s="34"/>
      <c r="J32" s="34"/>
      <c r="K32" s="34"/>
      <c r="L32" s="34"/>
      <c r="M32" s="34"/>
      <c r="N32" s="34"/>
      <c r="O32" s="34"/>
    </row>
    <row r="33" spans="1:15" ht="12.75">
      <c r="A33" s="6"/>
      <c r="B33" s="1"/>
      <c r="C33" s="6"/>
      <c r="D33" s="6"/>
      <c r="E33" s="6"/>
      <c r="F33" s="13"/>
      <c r="G33" s="13"/>
      <c r="H33" s="6"/>
      <c r="I33" s="6"/>
      <c r="J33" s="6"/>
      <c r="K33" s="6"/>
      <c r="L33" s="6"/>
      <c r="M33" s="13"/>
      <c r="N33" s="13"/>
      <c r="O33" s="13"/>
    </row>
    <row r="34" spans="1:15" ht="12.75">
      <c r="A34" s="161"/>
      <c r="B34" s="174" t="s">
        <v>35</v>
      </c>
      <c r="C34" s="113" t="s">
        <v>36</v>
      </c>
      <c r="D34" s="111"/>
      <c r="E34" s="110"/>
      <c r="F34" s="176" t="s">
        <v>48</v>
      </c>
      <c r="G34" s="177"/>
      <c r="H34" s="127" t="s">
        <v>22</v>
      </c>
      <c r="I34" s="127"/>
      <c r="J34" s="127"/>
      <c r="K34" s="127"/>
      <c r="L34" s="127"/>
      <c r="M34" s="176" t="s">
        <v>49</v>
      </c>
      <c r="N34" s="178"/>
      <c r="O34" s="177"/>
    </row>
    <row r="35" spans="1:15" ht="12.75">
      <c r="A35" s="173"/>
      <c r="B35" s="175"/>
      <c r="C35" s="121"/>
      <c r="D35" s="122"/>
      <c r="E35" s="123"/>
      <c r="F35" s="165" t="s">
        <v>38</v>
      </c>
      <c r="G35" s="167"/>
      <c r="H35" s="127" t="s">
        <v>50</v>
      </c>
      <c r="I35" s="127"/>
      <c r="J35" s="127" t="s">
        <v>51</v>
      </c>
      <c r="K35" s="127"/>
      <c r="L35" s="127"/>
      <c r="M35" s="165" t="s">
        <v>52</v>
      </c>
      <c r="N35" s="166"/>
      <c r="O35" s="167"/>
    </row>
    <row r="36" spans="1:15" ht="12.75">
      <c r="A36" s="24">
        <v>1</v>
      </c>
      <c r="B36" s="24">
        <v>2</v>
      </c>
      <c r="C36" s="127">
        <v>3</v>
      </c>
      <c r="D36" s="127"/>
      <c r="E36" s="127"/>
      <c r="F36" s="127">
        <v>4</v>
      </c>
      <c r="G36" s="127"/>
      <c r="H36" s="127" t="s">
        <v>53</v>
      </c>
      <c r="I36" s="127"/>
      <c r="J36" s="127" t="s">
        <v>54</v>
      </c>
      <c r="K36" s="127"/>
      <c r="L36" s="127"/>
      <c r="M36" s="127">
        <v>5</v>
      </c>
      <c r="N36" s="127"/>
      <c r="O36" s="127"/>
    </row>
    <row r="37" spans="1:15" ht="12.75">
      <c r="A37" s="162" t="s">
        <v>55</v>
      </c>
      <c r="B37" s="26" t="s">
        <v>56</v>
      </c>
      <c r="C37" s="141">
        <f>C40+C41+C42+C43+C44+C45+C46+C47+C48+C49+C50+C51+C52+C53</f>
        <v>248541.92</v>
      </c>
      <c r="D37" s="141"/>
      <c r="E37" s="141"/>
      <c r="F37" s="146">
        <f>F40+F41+F42+F43+F44+F45+F46+F47+F48+F49+F50+F51+F52+F53</f>
        <v>124228.06000000001</v>
      </c>
      <c r="G37" s="146"/>
      <c r="H37" s="141">
        <f>H40</f>
        <v>10193.04</v>
      </c>
      <c r="I37" s="141"/>
      <c r="J37" s="141">
        <f>J41+J42+J43+J44+J45+J46+J47+J48+J49+J50+J51+J52+J53</f>
        <v>114035.02</v>
      </c>
      <c r="K37" s="141"/>
      <c r="L37" s="141"/>
      <c r="M37" s="125"/>
      <c r="N37" s="127"/>
      <c r="O37" s="127"/>
    </row>
    <row r="38" spans="1:15" ht="54">
      <c r="A38" s="163"/>
      <c r="B38" s="35" t="s">
        <v>57</v>
      </c>
      <c r="C38" s="160"/>
      <c r="D38" s="160"/>
      <c r="E38" s="160"/>
      <c r="F38" s="164"/>
      <c r="G38" s="164"/>
      <c r="H38" s="160"/>
      <c r="I38" s="160"/>
      <c r="J38" s="160"/>
      <c r="K38" s="160"/>
      <c r="L38" s="160"/>
      <c r="M38" s="161"/>
      <c r="N38" s="161"/>
      <c r="O38" s="161"/>
    </row>
    <row r="39" spans="1:15" ht="12.75">
      <c r="A39" s="36"/>
      <c r="B39" s="37" t="s">
        <v>58</v>
      </c>
      <c r="C39" s="141"/>
      <c r="D39" s="141"/>
      <c r="E39" s="141"/>
      <c r="F39" s="146"/>
      <c r="G39" s="148"/>
      <c r="H39" s="141"/>
      <c r="I39" s="141"/>
      <c r="J39" s="141"/>
      <c r="K39" s="145"/>
      <c r="L39" s="145"/>
      <c r="M39" s="127"/>
      <c r="N39" s="127"/>
      <c r="O39" s="127"/>
    </row>
    <row r="40" spans="1:15" ht="36">
      <c r="A40" s="38" t="s">
        <v>59</v>
      </c>
      <c r="B40" s="37" t="s">
        <v>60</v>
      </c>
      <c r="C40" s="141">
        <v>20386.08</v>
      </c>
      <c r="D40" s="141"/>
      <c r="E40" s="141"/>
      <c r="F40" s="146">
        <v>10193.04</v>
      </c>
      <c r="G40" s="148"/>
      <c r="H40" s="141">
        <f>F40</f>
        <v>10193.04</v>
      </c>
      <c r="I40" s="141"/>
      <c r="J40" s="141"/>
      <c r="K40" s="145"/>
      <c r="L40" s="145"/>
      <c r="M40" s="149"/>
      <c r="N40" s="127"/>
      <c r="O40" s="127"/>
    </row>
    <row r="41" spans="1:15" s="63" customFormat="1" ht="63.75" thickBot="1">
      <c r="A41" s="108" t="s">
        <v>61</v>
      </c>
      <c r="B41" s="64" t="s">
        <v>62</v>
      </c>
      <c r="C41" s="146">
        <v>36912.32</v>
      </c>
      <c r="D41" s="146"/>
      <c r="E41" s="146"/>
      <c r="F41" s="146">
        <v>18456.16</v>
      </c>
      <c r="G41" s="148"/>
      <c r="H41" s="146"/>
      <c r="I41" s="146"/>
      <c r="J41" s="146">
        <f>F41</f>
        <v>18456.16</v>
      </c>
      <c r="K41" s="148"/>
      <c r="L41" s="148"/>
      <c r="M41" s="156"/>
      <c r="N41" s="140"/>
      <c r="O41" s="140"/>
    </row>
    <row r="42" spans="1:15" s="63" customFormat="1" ht="37.5" thickBot="1" thickTop="1">
      <c r="A42" s="106" t="s">
        <v>63</v>
      </c>
      <c r="B42" s="107" t="s">
        <v>64</v>
      </c>
      <c r="C42" s="146">
        <v>19583.66</v>
      </c>
      <c r="D42" s="146"/>
      <c r="E42" s="146"/>
      <c r="F42" s="142">
        <v>9791.83</v>
      </c>
      <c r="G42" s="143"/>
      <c r="H42" s="235"/>
      <c r="I42" s="235"/>
      <c r="J42" s="146">
        <f>F42</f>
        <v>9791.83</v>
      </c>
      <c r="K42" s="148"/>
      <c r="L42" s="148"/>
      <c r="M42" s="153"/>
      <c r="N42" s="154"/>
      <c r="O42" s="154"/>
    </row>
    <row r="43" spans="1:15" s="63" customFormat="1" ht="37.5" thickBot="1" thickTop="1">
      <c r="A43" s="106" t="s">
        <v>65</v>
      </c>
      <c r="B43" s="107" t="s">
        <v>66</v>
      </c>
      <c r="C43" s="146">
        <v>11634.1</v>
      </c>
      <c r="D43" s="146"/>
      <c r="E43" s="146"/>
      <c r="F43" s="142">
        <v>5817.05</v>
      </c>
      <c r="G43" s="143"/>
      <c r="H43" s="235"/>
      <c r="I43" s="235"/>
      <c r="J43" s="146">
        <f>F43</f>
        <v>5817.05</v>
      </c>
      <c r="K43" s="148"/>
      <c r="L43" s="148"/>
      <c r="M43" s="153"/>
      <c r="N43" s="154"/>
      <c r="O43" s="154"/>
    </row>
    <row r="44" spans="1:15" s="63" customFormat="1" ht="55.5" thickBot="1" thickTop="1">
      <c r="A44" s="106" t="s">
        <v>67</v>
      </c>
      <c r="B44" s="107" t="s">
        <v>68</v>
      </c>
      <c r="C44" s="146">
        <f>F44</f>
        <v>0</v>
      </c>
      <c r="D44" s="146"/>
      <c r="E44" s="146"/>
      <c r="F44" s="142">
        <v>0</v>
      </c>
      <c r="G44" s="143"/>
      <c r="H44" s="235"/>
      <c r="I44" s="235"/>
      <c r="J44" s="146"/>
      <c r="K44" s="148"/>
      <c r="L44" s="148"/>
      <c r="M44" s="153"/>
      <c r="N44" s="154"/>
      <c r="O44" s="154"/>
    </row>
    <row r="45" spans="1:15" s="63" customFormat="1" ht="64.5" thickBot="1" thickTop="1">
      <c r="A45" s="106" t="s">
        <v>69</v>
      </c>
      <c r="B45" s="107" t="s">
        <v>70</v>
      </c>
      <c r="C45" s="146">
        <v>28073.62</v>
      </c>
      <c r="D45" s="146"/>
      <c r="E45" s="146"/>
      <c r="F45" s="142">
        <v>14036.81</v>
      </c>
      <c r="G45" s="143"/>
      <c r="H45" s="235"/>
      <c r="I45" s="235"/>
      <c r="J45" s="146">
        <f aca="true" t="shared" si="0" ref="J45:J53">F45</f>
        <v>14036.81</v>
      </c>
      <c r="K45" s="148"/>
      <c r="L45" s="148"/>
      <c r="M45" s="153"/>
      <c r="N45" s="154"/>
      <c r="O45" s="154"/>
    </row>
    <row r="46" spans="1:15" ht="73.5" thickBot="1" thickTop="1">
      <c r="A46" s="41" t="s">
        <v>71</v>
      </c>
      <c r="B46" s="37" t="s">
        <v>72</v>
      </c>
      <c r="C46" s="144">
        <f>F46</f>
        <v>0</v>
      </c>
      <c r="D46" s="144"/>
      <c r="E46" s="144"/>
      <c r="F46" s="150">
        <v>0</v>
      </c>
      <c r="G46" s="151"/>
      <c r="H46" s="141"/>
      <c r="I46" s="141"/>
      <c r="J46" s="141">
        <f t="shared" si="0"/>
        <v>0</v>
      </c>
      <c r="K46" s="145"/>
      <c r="L46" s="145"/>
      <c r="M46" s="127"/>
      <c r="N46" s="127"/>
      <c r="O46" s="127"/>
    </row>
    <row r="47" spans="1:15" ht="64.5" thickBot="1" thickTop="1">
      <c r="A47" s="41" t="s">
        <v>73</v>
      </c>
      <c r="B47" s="37" t="s">
        <v>74</v>
      </c>
      <c r="C47" s="144">
        <f>F47</f>
        <v>0</v>
      </c>
      <c r="D47" s="144"/>
      <c r="E47" s="144"/>
      <c r="F47" s="150">
        <v>0</v>
      </c>
      <c r="G47" s="151"/>
      <c r="H47" s="141"/>
      <c r="I47" s="141"/>
      <c r="J47" s="141">
        <f t="shared" si="0"/>
        <v>0</v>
      </c>
      <c r="K47" s="145"/>
      <c r="L47" s="145"/>
      <c r="M47" s="127"/>
      <c r="N47" s="127"/>
      <c r="O47" s="127"/>
    </row>
    <row r="48" spans="1:15" ht="55.5" thickBot="1" thickTop="1">
      <c r="A48" s="41" t="s">
        <v>75</v>
      </c>
      <c r="B48" s="37" t="s">
        <v>76</v>
      </c>
      <c r="C48" s="144">
        <f>F48</f>
        <v>0</v>
      </c>
      <c r="D48" s="144"/>
      <c r="E48" s="144"/>
      <c r="F48" s="150">
        <v>0</v>
      </c>
      <c r="G48" s="151"/>
      <c r="H48" s="141"/>
      <c r="I48" s="141"/>
      <c r="J48" s="141">
        <f t="shared" si="0"/>
        <v>0</v>
      </c>
      <c r="K48" s="145"/>
      <c r="L48" s="145"/>
      <c r="M48" s="149"/>
      <c r="N48" s="127"/>
      <c r="O48" s="127"/>
    </row>
    <row r="49" spans="1:15" ht="64.5" thickBot="1" thickTop="1">
      <c r="A49" s="41" t="s">
        <v>77</v>
      </c>
      <c r="B49" s="37" t="s">
        <v>78</v>
      </c>
      <c r="C49" s="141">
        <f>F49</f>
        <v>0</v>
      </c>
      <c r="D49" s="141"/>
      <c r="E49" s="141"/>
      <c r="F49" s="239">
        <v>0</v>
      </c>
      <c r="G49" s="240"/>
      <c r="H49" s="141"/>
      <c r="I49" s="141"/>
      <c r="J49" s="141">
        <f t="shared" si="0"/>
        <v>0</v>
      </c>
      <c r="K49" s="145"/>
      <c r="L49" s="145"/>
      <c r="M49" s="127"/>
      <c r="N49" s="127"/>
      <c r="O49" s="127"/>
    </row>
    <row r="50" spans="1:15" ht="46.5" thickBot="1" thickTop="1">
      <c r="A50" s="41" t="s">
        <v>79</v>
      </c>
      <c r="B50" s="37" t="s">
        <v>80</v>
      </c>
      <c r="C50" s="141">
        <v>1844.7</v>
      </c>
      <c r="D50" s="141"/>
      <c r="E50" s="141"/>
      <c r="F50" s="142">
        <v>879.45</v>
      </c>
      <c r="G50" s="143"/>
      <c r="H50" s="141"/>
      <c r="I50" s="141"/>
      <c r="J50" s="141">
        <f t="shared" si="0"/>
        <v>879.45</v>
      </c>
      <c r="K50" s="145"/>
      <c r="L50" s="145"/>
      <c r="M50" s="149"/>
      <c r="N50" s="127"/>
      <c r="O50" s="127"/>
    </row>
    <row r="51" spans="1:15" s="63" customFormat="1" ht="64.5" thickBot="1" thickTop="1">
      <c r="A51" s="66" t="s">
        <v>81</v>
      </c>
      <c r="B51" s="64" t="s">
        <v>82</v>
      </c>
      <c r="C51" s="146">
        <v>27923.38</v>
      </c>
      <c r="D51" s="146"/>
      <c r="E51" s="146"/>
      <c r="F51" s="142">
        <v>13961.69</v>
      </c>
      <c r="G51" s="143"/>
      <c r="H51" s="146"/>
      <c r="I51" s="146"/>
      <c r="J51" s="146">
        <f t="shared" si="0"/>
        <v>13961.69</v>
      </c>
      <c r="K51" s="148"/>
      <c r="L51" s="148"/>
      <c r="M51" s="140"/>
      <c r="N51" s="140"/>
      <c r="O51" s="140"/>
    </row>
    <row r="52" spans="1:15" s="63" customFormat="1" ht="37.5" thickBot="1" thickTop="1">
      <c r="A52" s="66" t="s">
        <v>83</v>
      </c>
      <c r="B52" s="64" t="s">
        <v>84</v>
      </c>
      <c r="C52" s="146">
        <v>101193.46</v>
      </c>
      <c r="D52" s="146"/>
      <c r="E52" s="146"/>
      <c r="F52" s="142">
        <v>50596.73</v>
      </c>
      <c r="G52" s="143"/>
      <c r="H52" s="146"/>
      <c r="I52" s="146"/>
      <c r="J52" s="146">
        <f t="shared" si="0"/>
        <v>50596.73</v>
      </c>
      <c r="K52" s="148"/>
      <c r="L52" s="148"/>
      <c r="M52" s="156"/>
      <c r="N52" s="140"/>
      <c r="O52" s="140"/>
    </row>
    <row r="53" spans="1:15" ht="46.5" thickBot="1" thickTop="1">
      <c r="A53" s="41" t="s">
        <v>85</v>
      </c>
      <c r="B53" s="37" t="s">
        <v>86</v>
      </c>
      <c r="C53" s="141">
        <v>990.6</v>
      </c>
      <c r="D53" s="141"/>
      <c r="E53" s="141"/>
      <c r="F53" s="142">
        <v>495.3</v>
      </c>
      <c r="G53" s="143"/>
      <c r="H53" s="141"/>
      <c r="I53" s="141"/>
      <c r="J53" s="141">
        <f t="shared" si="0"/>
        <v>495.3</v>
      </c>
      <c r="K53" s="145"/>
      <c r="L53" s="145"/>
      <c r="M53" s="149"/>
      <c r="N53" s="127"/>
      <c r="O53" s="127"/>
    </row>
    <row r="54" spans="1:15" ht="64.5" thickBot="1" thickTop="1">
      <c r="A54" s="42" t="s">
        <v>87</v>
      </c>
      <c r="B54" s="43" t="s">
        <v>88</v>
      </c>
      <c r="C54" s="234">
        <v>0</v>
      </c>
      <c r="D54" s="234"/>
      <c r="E54" s="234"/>
      <c r="F54" s="241">
        <v>0</v>
      </c>
      <c r="G54" s="241"/>
      <c r="H54" s="234"/>
      <c r="I54" s="234"/>
      <c r="J54" s="141"/>
      <c r="K54" s="145"/>
      <c r="L54" s="145"/>
      <c r="M54" s="115"/>
      <c r="N54" s="115"/>
      <c r="O54" s="115"/>
    </row>
    <row r="55" spans="1:15" ht="13.5" thickTop="1">
      <c r="A55" s="44"/>
      <c r="B55" s="45" t="s">
        <v>126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6"/>
    </row>
    <row r="56" spans="1:15" ht="12.75">
      <c r="A56" s="112" t="s">
        <v>89</v>
      </c>
      <c r="B56" s="113" t="s">
        <v>90</v>
      </c>
      <c r="C56" s="111"/>
      <c r="D56" s="111"/>
      <c r="E56" s="111"/>
      <c r="F56" s="111"/>
      <c r="G56" s="110"/>
      <c r="H56" s="124" t="s">
        <v>91</v>
      </c>
      <c r="I56" s="125">
        <v>278134.56</v>
      </c>
      <c r="J56" s="125"/>
      <c r="K56" s="127" t="s">
        <v>22</v>
      </c>
      <c r="L56" s="127"/>
      <c r="M56" s="127"/>
      <c r="N56" s="127"/>
      <c r="O56" s="127"/>
    </row>
    <row r="57" spans="1:15" ht="12.75">
      <c r="A57" s="112"/>
      <c r="B57" s="121"/>
      <c r="C57" s="122"/>
      <c r="D57" s="122"/>
      <c r="E57" s="122"/>
      <c r="F57" s="122"/>
      <c r="G57" s="123"/>
      <c r="H57" s="124"/>
      <c r="I57" s="126"/>
      <c r="J57" s="126"/>
      <c r="K57" s="126" t="s">
        <v>92</v>
      </c>
      <c r="L57" s="126"/>
      <c r="M57" s="89">
        <f>I56/4</f>
        <v>69533.64</v>
      </c>
      <c r="N57" s="89" t="s">
        <v>16</v>
      </c>
      <c r="O57" s="89">
        <f>M57/3</f>
        <v>23177.88</v>
      </c>
    </row>
    <row r="58" spans="1:15" ht="12.75">
      <c r="A58" s="112"/>
      <c r="B58" s="127" t="s">
        <v>93</v>
      </c>
      <c r="C58" s="127"/>
      <c r="D58" s="127"/>
      <c r="E58" s="127"/>
      <c r="F58" s="127"/>
      <c r="G58" s="127"/>
      <c r="H58" s="41" t="s">
        <v>91</v>
      </c>
      <c r="I58" s="126">
        <v>278064.324</v>
      </c>
      <c r="J58" s="126"/>
      <c r="K58" s="126" t="s">
        <v>92</v>
      </c>
      <c r="L58" s="126"/>
      <c r="M58" s="89">
        <v>69516.081</v>
      </c>
      <c r="N58" s="89" t="s">
        <v>16</v>
      </c>
      <c r="O58" s="89">
        <v>23172.027000000002</v>
      </c>
    </row>
    <row r="59" spans="1:15" ht="12.75">
      <c r="A59" s="47"/>
      <c r="B59" s="48"/>
      <c r="C59" s="48"/>
      <c r="D59" s="48"/>
      <c r="E59" s="48"/>
      <c r="F59" s="48"/>
      <c r="G59" s="48"/>
      <c r="H59" s="48"/>
      <c r="I59" s="91"/>
      <c r="J59" s="91"/>
      <c r="K59" s="91"/>
      <c r="L59" s="91"/>
      <c r="M59" s="91"/>
      <c r="N59" s="91"/>
      <c r="O59" s="93"/>
    </row>
    <row r="60" spans="1:15" ht="12.75">
      <c r="A60" s="47"/>
      <c r="B60" s="114" t="s">
        <v>94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48"/>
      <c r="O60" s="49"/>
    </row>
    <row r="61" spans="1:15" ht="12.75">
      <c r="A61" s="47"/>
      <c r="B61" s="114" t="s">
        <v>95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48"/>
      <c r="O61" s="49"/>
    </row>
    <row r="62" spans="1:15" ht="12.75">
      <c r="A62" s="47"/>
      <c r="B62" s="114" t="s">
        <v>96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48"/>
      <c r="O62" s="49"/>
    </row>
    <row r="63" spans="1:15" ht="12.75">
      <c r="A63" s="47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</row>
    <row r="64" spans="1:15" s="101" customFormat="1" ht="12.75" customHeight="1">
      <c r="A64" s="97"/>
      <c r="B64" s="129" t="s">
        <v>127</v>
      </c>
      <c r="C64" s="129"/>
      <c r="D64" s="129"/>
      <c r="E64" s="98"/>
      <c r="F64" s="99"/>
      <c r="G64" s="99" t="s">
        <v>128</v>
      </c>
      <c r="H64" s="131" t="s">
        <v>129</v>
      </c>
      <c r="I64" s="132"/>
      <c r="J64" s="98"/>
      <c r="K64" s="98"/>
      <c r="L64" s="98"/>
      <c r="M64" s="98"/>
      <c r="N64" s="98"/>
      <c r="O64" s="100"/>
    </row>
    <row r="65" spans="1:15" s="101" customFormat="1" ht="14.25" customHeight="1">
      <c r="A65" s="97"/>
      <c r="B65" s="129" t="s">
        <v>130</v>
      </c>
      <c r="C65" s="129"/>
      <c r="D65" s="129"/>
      <c r="E65" s="98"/>
      <c r="F65" s="99"/>
      <c r="G65" s="99" t="s">
        <v>128</v>
      </c>
      <c r="H65" s="131" t="s">
        <v>131</v>
      </c>
      <c r="I65" s="132"/>
      <c r="J65" s="98"/>
      <c r="K65" s="98"/>
      <c r="L65" s="98"/>
      <c r="M65" s="98"/>
      <c r="N65" s="98"/>
      <c r="O65" s="100"/>
    </row>
    <row r="66" spans="1:15" ht="12.75">
      <c r="A66" s="47"/>
      <c r="B66" s="48" t="s">
        <v>132</v>
      </c>
      <c r="C66" s="48"/>
      <c r="D66" s="48"/>
      <c r="E66" s="48"/>
      <c r="F66" s="102"/>
      <c r="G66" s="102"/>
      <c r="H66" s="48"/>
      <c r="I66" s="48"/>
      <c r="J66" s="48"/>
      <c r="K66" s="48"/>
      <c r="L66" s="48"/>
      <c r="M66" s="48"/>
      <c r="N66" s="48"/>
      <c r="O66" s="49"/>
    </row>
    <row r="67" spans="1:15" ht="12.75">
      <c r="A67" s="47"/>
      <c r="B67" s="48"/>
      <c r="C67" s="48"/>
      <c r="D67" s="48"/>
      <c r="E67" s="48"/>
      <c r="F67" s="102"/>
      <c r="G67" s="102"/>
      <c r="H67" s="48"/>
      <c r="I67" s="48"/>
      <c r="J67" s="130"/>
      <c r="K67" s="130"/>
      <c r="L67" s="130"/>
      <c r="M67" s="130"/>
      <c r="N67" s="130"/>
      <c r="O67" s="49"/>
    </row>
    <row r="68" spans="1:15" ht="12.75">
      <c r="A68" s="50"/>
      <c r="B68" s="51"/>
      <c r="C68" s="51"/>
      <c r="D68" s="51"/>
      <c r="E68" s="51"/>
      <c r="F68" s="103"/>
      <c r="G68" s="103"/>
      <c r="H68" s="51"/>
      <c r="I68" s="51"/>
      <c r="J68" s="128"/>
      <c r="K68" s="128"/>
      <c r="L68" s="128"/>
      <c r="M68" s="128"/>
      <c r="N68" s="128"/>
      <c r="O68" s="52"/>
    </row>
  </sheetData>
  <sheetProtection/>
  <mergeCells count="171">
    <mergeCell ref="M54:O54"/>
    <mergeCell ref="A56:A58"/>
    <mergeCell ref="B56:G57"/>
    <mergeCell ref="H56:H57"/>
    <mergeCell ref="I56:J57"/>
    <mergeCell ref="K56:O56"/>
    <mergeCell ref="K57:L57"/>
    <mergeCell ref="B58:G58"/>
    <mergeCell ref="I58:J58"/>
    <mergeCell ref="K58:L58"/>
    <mergeCell ref="J68:N68"/>
    <mergeCell ref="B60:M60"/>
    <mergeCell ref="B61:M61"/>
    <mergeCell ref="B62:M62"/>
    <mergeCell ref="B64:D64"/>
    <mergeCell ref="B65:D65"/>
    <mergeCell ref="J67:N67"/>
    <mergeCell ref="H64:I64"/>
    <mergeCell ref="H65:I65"/>
    <mergeCell ref="J52:L52"/>
    <mergeCell ref="C54:E54"/>
    <mergeCell ref="F54:G54"/>
    <mergeCell ref="H54:I54"/>
    <mergeCell ref="J54:L54"/>
    <mergeCell ref="J50:L50"/>
    <mergeCell ref="M52:O52"/>
    <mergeCell ref="C53:E53"/>
    <mergeCell ref="F53:G53"/>
    <mergeCell ref="H53:I53"/>
    <mergeCell ref="J53:L53"/>
    <mergeCell ref="M53:O53"/>
    <mergeCell ref="C52:E52"/>
    <mergeCell ref="F52:G52"/>
    <mergeCell ref="H52:I52"/>
    <mergeCell ref="J48:L48"/>
    <mergeCell ref="M50:O50"/>
    <mergeCell ref="C51:E51"/>
    <mergeCell ref="F51:G51"/>
    <mergeCell ref="H51:I51"/>
    <mergeCell ref="J51:L51"/>
    <mergeCell ref="M51:O51"/>
    <mergeCell ref="C50:E50"/>
    <mergeCell ref="F50:G50"/>
    <mergeCell ref="H50:I50"/>
    <mergeCell ref="J46:L46"/>
    <mergeCell ref="M48:O48"/>
    <mergeCell ref="C49:E49"/>
    <mergeCell ref="F49:G49"/>
    <mergeCell ref="H49:I49"/>
    <mergeCell ref="J49:L49"/>
    <mergeCell ref="M49:O49"/>
    <mergeCell ref="C48:E48"/>
    <mergeCell ref="F48:G48"/>
    <mergeCell ref="H48:I48"/>
    <mergeCell ref="J44:L44"/>
    <mergeCell ref="M46:O46"/>
    <mergeCell ref="C47:E47"/>
    <mergeCell ref="F47:G47"/>
    <mergeCell ref="H47:I47"/>
    <mergeCell ref="J47:L47"/>
    <mergeCell ref="M47:O47"/>
    <mergeCell ref="C46:E46"/>
    <mergeCell ref="F46:G46"/>
    <mergeCell ref="H46:I46"/>
    <mergeCell ref="J42:L42"/>
    <mergeCell ref="M44:O44"/>
    <mergeCell ref="C45:E45"/>
    <mergeCell ref="F45:G45"/>
    <mergeCell ref="H45:I45"/>
    <mergeCell ref="J45:L45"/>
    <mergeCell ref="M45:O45"/>
    <mergeCell ref="C44:E44"/>
    <mergeCell ref="F44:G44"/>
    <mergeCell ref="H44:I44"/>
    <mergeCell ref="J40:L40"/>
    <mergeCell ref="M42:O42"/>
    <mergeCell ref="C43:E43"/>
    <mergeCell ref="F43:G43"/>
    <mergeCell ref="H43:I43"/>
    <mergeCell ref="J43:L43"/>
    <mergeCell ref="M43:O43"/>
    <mergeCell ref="C42:E42"/>
    <mergeCell ref="F42:G42"/>
    <mergeCell ref="H42:I42"/>
    <mergeCell ref="M39:O39"/>
    <mergeCell ref="M40:O40"/>
    <mergeCell ref="C41:E41"/>
    <mergeCell ref="F41:G41"/>
    <mergeCell ref="H41:I41"/>
    <mergeCell ref="J41:L41"/>
    <mergeCell ref="M41:O41"/>
    <mergeCell ref="C40:E40"/>
    <mergeCell ref="F40:G40"/>
    <mergeCell ref="H40:I40"/>
    <mergeCell ref="C39:E39"/>
    <mergeCell ref="F39:G39"/>
    <mergeCell ref="H39:I39"/>
    <mergeCell ref="J39:L39"/>
    <mergeCell ref="A37:A38"/>
    <mergeCell ref="C37:E38"/>
    <mergeCell ref="F37:G38"/>
    <mergeCell ref="H37:I38"/>
    <mergeCell ref="H35:I35"/>
    <mergeCell ref="J35:L35"/>
    <mergeCell ref="J37:L38"/>
    <mergeCell ref="M35:O35"/>
    <mergeCell ref="M36:O36"/>
    <mergeCell ref="M37:O38"/>
    <mergeCell ref="C36:E36"/>
    <mergeCell ref="F36:G36"/>
    <mergeCell ref="H36:I36"/>
    <mergeCell ref="J36:L36"/>
    <mergeCell ref="C29:E29"/>
    <mergeCell ref="F29:G29"/>
    <mergeCell ref="H29:O29"/>
    <mergeCell ref="A34:A35"/>
    <mergeCell ref="B34:B35"/>
    <mergeCell ref="C34:E35"/>
    <mergeCell ref="F34:G34"/>
    <mergeCell ref="H34:L34"/>
    <mergeCell ref="M34:O34"/>
    <mergeCell ref="F35:G35"/>
    <mergeCell ref="C27:E27"/>
    <mergeCell ref="F27:G27"/>
    <mergeCell ref="H27:O27"/>
    <mergeCell ref="C28:E28"/>
    <mergeCell ref="F28:G28"/>
    <mergeCell ref="H28:O28"/>
    <mergeCell ref="C25:E25"/>
    <mergeCell ref="F25:G25"/>
    <mergeCell ref="H25:O25"/>
    <mergeCell ref="C26:E26"/>
    <mergeCell ref="F26:G26"/>
    <mergeCell ref="H26:O26"/>
    <mergeCell ref="A15:B17"/>
    <mergeCell ref="C15:E16"/>
    <mergeCell ref="F15:L15"/>
    <mergeCell ref="F16:H16"/>
    <mergeCell ref="I16:L16"/>
    <mergeCell ref="C17:E17"/>
    <mergeCell ref="F17:H17"/>
    <mergeCell ref="I17:L17"/>
    <mergeCell ref="A8:O8"/>
    <mergeCell ref="A9:C9"/>
    <mergeCell ref="F9:O9"/>
    <mergeCell ref="A11:M11"/>
    <mergeCell ref="N11:O12"/>
    <mergeCell ref="A12:D13"/>
    <mergeCell ref="E12:F12"/>
    <mergeCell ref="H12:M12"/>
    <mergeCell ref="E13:F13"/>
    <mergeCell ref="J4:O4"/>
    <mergeCell ref="A5:O5"/>
    <mergeCell ref="A6:O6"/>
    <mergeCell ref="A7:O7"/>
    <mergeCell ref="A1:C1"/>
    <mergeCell ref="J1:O1"/>
    <mergeCell ref="J2:O2"/>
    <mergeCell ref="J3:O3"/>
    <mergeCell ref="A18:B18"/>
    <mergeCell ref="C18:E18"/>
    <mergeCell ref="A19:C19"/>
    <mergeCell ref="E19:G19"/>
    <mergeCell ref="F18:H18"/>
    <mergeCell ref="I19:K19"/>
    <mergeCell ref="A23:A24"/>
    <mergeCell ref="B23:B24"/>
    <mergeCell ref="C23:E24"/>
    <mergeCell ref="F23:G23"/>
    <mergeCell ref="H23:O24"/>
    <mergeCell ref="F24:G2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O68"/>
  <sheetViews>
    <sheetView zoomScalePageLayoutView="0" workbookViewId="0" topLeftCell="A7">
      <selection activeCell="F46" sqref="F46:G46"/>
    </sheetView>
  </sheetViews>
  <sheetFormatPr defaultColWidth="9.140625" defaultRowHeight="12.75"/>
  <cols>
    <col min="1" max="1" width="5.7109375" style="0" bestFit="1" customWidth="1"/>
    <col min="2" max="2" width="24.421875" style="0" customWidth="1"/>
    <col min="3" max="3" width="9.00390625" style="0" customWidth="1"/>
    <col min="4" max="4" width="7.7109375" style="0" customWidth="1"/>
    <col min="5" max="5" width="9.7109375" style="0" customWidth="1"/>
    <col min="6" max="6" width="6.00390625" style="0" customWidth="1"/>
    <col min="7" max="7" width="15.00390625" style="0" customWidth="1"/>
    <col min="8" max="8" width="6.140625" style="0" customWidth="1"/>
    <col min="9" max="9" width="9.28125" style="0" customWidth="1"/>
    <col min="10" max="10" width="8.140625" style="0" customWidth="1"/>
    <col min="11" max="11" width="8.7109375" style="0" customWidth="1"/>
    <col min="12" max="12" width="8.140625" style="0" customWidth="1"/>
    <col min="13" max="13" width="9.7109375" style="0" customWidth="1"/>
    <col min="14" max="14" width="6.00390625" style="0" customWidth="1"/>
    <col min="15" max="15" width="11.28125" style="0" customWidth="1"/>
  </cols>
  <sheetData>
    <row r="1" spans="1:15" ht="12.75">
      <c r="A1" s="1"/>
      <c r="B1" s="1"/>
      <c r="C1" s="2"/>
      <c r="D1" s="2"/>
      <c r="E1" s="2"/>
      <c r="F1" s="2"/>
      <c r="G1" s="2"/>
      <c r="H1" s="2"/>
      <c r="I1" s="2"/>
      <c r="J1" s="229" t="s">
        <v>0</v>
      </c>
      <c r="K1" s="229"/>
      <c r="L1" s="229"/>
      <c r="M1" s="229"/>
      <c r="N1" s="229"/>
      <c r="O1" s="229"/>
    </row>
    <row r="2" spans="1:15" ht="12.75">
      <c r="A2" s="1"/>
      <c r="B2" s="1"/>
      <c r="C2" s="2"/>
      <c r="D2" s="2"/>
      <c r="E2" s="2"/>
      <c r="F2" s="2"/>
      <c r="G2" s="2"/>
      <c r="H2" s="2"/>
      <c r="I2" s="2"/>
      <c r="J2" s="229" t="s">
        <v>1</v>
      </c>
      <c r="K2" s="229"/>
      <c r="L2" s="229"/>
      <c r="M2" s="229"/>
      <c r="N2" s="229"/>
      <c r="O2" s="229"/>
    </row>
    <row r="3" spans="1:15" ht="12.75">
      <c r="A3" s="1"/>
      <c r="B3" s="1"/>
      <c r="C3" s="3"/>
      <c r="D3" s="3"/>
      <c r="E3" s="3"/>
      <c r="F3" s="3"/>
      <c r="G3" s="3"/>
      <c r="H3" s="3"/>
      <c r="I3" s="3"/>
      <c r="J3" s="230" t="s">
        <v>2</v>
      </c>
      <c r="K3" s="230"/>
      <c r="L3" s="230"/>
      <c r="M3" s="230"/>
      <c r="N3" s="230"/>
      <c r="O3" s="230"/>
    </row>
    <row r="4" spans="1:15" ht="12.75">
      <c r="A4" s="1"/>
      <c r="B4" s="1"/>
      <c r="C4" s="2"/>
      <c r="D4" s="2"/>
      <c r="E4" s="2"/>
      <c r="F4" s="2"/>
      <c r="G4" s="2"/>
      <c r="H4" s="2"/>
      <c r="I4" s="2"/>
      <c r="J4" s="230" t="s">
        <v>3</v>
      </c>
      <c r="K4" s="230"/>
      <c r="L4" s="230"/>
      <c r="M4" s="230"/>
      <c r="N4" s="230"/>
      <c r="O4" s="230"/>
    </row>
    <row r="5" spans="1:15" ht="12.75">
      <c r="A5" s="231" t="s">
        <v>4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</row>
    <row r="6" spans="1:15" ht="12.75">
      <c r="A6" s="231" t="s">
        <v>5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</row>
    <row r="7" spans="1:15" ht="12.75">
      <c r="A7" s="231" t="s">
        <v>6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</row>
    <row r="8" spans="1:15" ht="12.75">
      <c r="A8" s="231" t="s">
        <v>7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</row>
    <row r="9" spans="1:15" ht="12.75">
      <c r="A9" s="233" t="s">
        <v>8</v>
      </c>
      <c r="B9" s="233"/>
      <c r="C9" s="233"/>
      <c r="D9" s="5" t="s">
        <v>133</v>
      </c>
      <c r="E9" s="4"/>
      <c r="F9" s="215" t="s">
        <v>123</v>
      </c>
      <c r="G9" s="215"/>
      <c r="H9" s="215"/>
      <c r="I9" s="215"/>
      <c r="J9" s="215"/>
      <c r="K9" s="215"/>
      <c r="L9" s="215"/>
      <c r="M9" s="215"/>
      <c r="N9" s="215"/>
      <c r="O9" s="215"/>
    </row>
    <row r="10" spans="1:15" ht="13.5" thickBot="1">
      <c r="A10" s="6"/>
      <c r="B10" s="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3.5" thickBot="1">
      <c r="A11" s="216" t="s">
        <v>124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8"/>
      <c r="N11" s="219" t="s">
        <v>9</v>
      </c>
      <c r="O11" s="220"/>
    </row>
    <row r="12" spans="1:15" ht="13.5" thickBot="1">
      <c r="A12" s="221" t="s">
        <v>10</v>
      </c>
      <c r="B12" s="222"/>
      <c r="C12" s="222"/>
      <c r="D12" s="222"/>
      <c r="E12" s="205" t="s">
        <v>11</v>
      </c>
      <c r="F12" s="207"/>
      <c r="G12" s="7" t="s">
        <v>12</v>
      </c>
      <c r="H12" s="226" t="s">
        <v>13</v>
      </c>
      <c r="I12" s="222"/>
      <c r="J12" s="222"/>
      <c r="K12" s="222"/>
      <c r="L12" s="222"/>
      <c r="M12" s="227"/>
      <c r="N12" s="183"/>
      <c r="O12" s="187"/>
    </row>
    <row r="13" spans="1:15" ht="13.5" thickBot="1">
      <c r="A13" s="223"/>
      <c r="B13" s="224"/>
      <c r="C13" s="224"/>
      <c r="D13" s="225"/>
      <c r="E13" s="228">
        <v>40945</v>
      </c>
      <c r="F13" s="224"/>
      <c r="G13" s="8">
        <v>4</v>
      </c>
      <c r="H13" s="9" t="s">
        <v>14</v>
      </c>
      <c r="I13" s="83">
        <f>K13*4</f>
        <v>192372</v>
      </c>
      <c r="J13" s="84" t="s">
        <v>15</v>
      </c>
      <c r="K13" s="83">
        <f>M13*3</f>
        <v>48093</v>
      </c>
      <c r="L13" s="84" t="s">
        <v>16</v>
      </c>
      <c r="M13" s="90">
        <v>16031</v>
      </c>
      <c r="N13" s="10" t="s">
        <v>17</v>
      </c>
      <c r="O13" s="69" t="s">
        <v>122</v>
      </c>
    </row>
    <row r="14" spans="1:15" ht="18.75" thickBot="1">
      <c r="A14" s="6"/>
      <c r="B14" s="1"/>
      <c r="C14" s="6"/>
      <c r="D14" s="6"/>
      <c r="E14" s="12" t="s">
        <v>102</v>
      </c>
      <c r="F14" s="6"/>
      <c r="G14" s="13"/>
      <c r="H14" s="13"/>
      <c r="I14" s="13"/>
      <c r="J14" s="6"/>
      <c r="K14" s="6"/>
      <c r="L14" s="6"/>
      <c r="M14" s="6"/>
      <c r="N14" s="14" t="s">
        <v>19</v>
      </c>
      <c r="O14" s="70">
        <v>22.26</v>
      </c>
    </row>
    <row r="15" spans="1:15" ht="13.5" thickBot="1">
      <c r="A15" s="198" t="s">
        <v>20</v>
      </c>
      <c r="B15" s="199"/>
      <c r="C15" s="202" t="s">
        <v>21</v>
      </c>
      <c r="D15" s="203"/>
      <c r="E15" s="204"/>
      <c r="F15" s="208" t="s">
        <v>22</v>
      </c>
      <c r="G15" s="208"/>
      <c r="H15" s="208"/>
      <c r="I15" s="208"/>
      <c r="J15" s="208"/>
      <c r="K15" s="208"/>
      <c r="L15" s="209"/>
      <c r="M15" s="6"/>
      <c r="N15" s="14" t="s">
        <v>23</v>
      </c>
      <c r="O15" s="70" t="s">
        <v>122</v>
      </c>
    </row>
    <row r="16" spans="1:15" ht="13.5" thickBot="1">
      <c r="A16" s="200"/>
      <c r="B16" s="201"/>
      <c r="C16" s="205"/>
      <c r="D16" s="206"/>
      <c r="E16" s="207"/>
      <c r="F16" s="112" t="s">
        <v>24</v>
      </c>
      <c r="G16" s="112"/>
      <c r="H16" s="112"/>
      <c r="I16" s="210" t="s">
        <v>25</v>
      </c>
      <c r="J16" s="211"/>
      <c r="K16" s="211"/>
      <c r="L16" s="212"/>
      <c r="M16" s="6"/>
      <c r="N16" s="17" t="s">
        <v>26</v>
      </c>
      <c r="O16" s="71" t="s">
        <v>122</v>
      </c>
    </row>
    <row r="17" spans="1:15" ht="12.75">
      <c r="A17" s="200"/>
      <c r="B17" s="201"/>
      <c r="C17" s="213">
        <f>F17+I17</f>
        <v>3023.1</v>
      </c>
      <c r="D17" s="213"/>
      <c r="E17" s="213"/>
      <c r="F17" s="213">
        <v>2956.4</v>
      </c>
      <c r="G17" s="213"/>
      <c r="H17" s="213"/>
      <c r="I17" s="213">
        <v>66.7</v>
      </c>
      <c r="J17" s="213"/>
      <c r="K17" s="213"/>
      <c r="L17" s="214"/>
      <c r="M17" s="6"/>
      <c r="N17" s="6"/>
      <c r="O17" s="6"/>
    </row>
    <row r="18" spans="1:15" ht="12.75">
      <c r="A18" s="118" t="s">
        <v>125</v>
      </c>
      <c r="B18" s="119"/>
      <c r="C18" s="120"/>
      <c r="D18" s="116"/>
      <c r="E18" s="117"/>
      <c r="F18" s="120">
        <v>1277.31</v>
      </c>
      <c r="G18" s="116"/>
      <c r="H18" s="117"/>
      <c r="I18" s="86"/>
      <c r="J18" s="87"/>
      <c r="K18" s="87"/>
      <c r="L18" s="88"/>
      <c r="M18" s="6"/>
      <c r="N18" s="6"/>
      <c r="O18" s="6"/>
    </row>
    <row r="19" spans="1:15" ht="24.75" customHeight="1" thickBot="1">
      <c r="A19" s="180"/>
      <c r="B19" s="181"/>
      <c r="C19" s="182"/>
      <c r="D19" s="77"/>
      <c r="E19" s="183" t="s">
        <v>27</v>
      </c>
      <c r="F19" s="184"/>
      <c r="G19" s="185"/>
      <c r="H19" s="77">
        <f>'[1]Свод'!P7</f>
        <v>0</v>
      </c>
      <c r="I19" s="186" t="s">
        <v>28</v>
      </c>
      <c r="J19" s="184"/>
      <c r="K19" s="187"/>
      <c r="L19" s="78">
        <f>'[1]Свод'!Q7</f>
        <v>0</v>
      </c>
      <c r="M19" s="6"/>
      <c r="N19" s="6"/>
      <c r="O19" s="6"/>
    </row>
    <row r="20" spans="1:15" ht="12.75">
      <c r="A20" s="19"/>
      <c r="B20" s="19"/>
      <c r="C20" s="19"/>
      <c r="D20" s="20"/>
      <c r="E20" s="21"/>
      <c r="F20" s="21"/>
      <c r="G20" s="21"/>
      <c r="H20" s="20"/>
      <c r="I20" s="22"/>
      <c r="J20" s="21"/>
      <c r="K20" s="21"/>
      <c r="L20" s="20"/>
      <c r="M20" s="6"/>
      <c r="N20" s="6"/>
      <c r="O20" s="6"/>
    </row>
    <row r="21" spans="1:15" ht="18">
      <c r="A21" s="19"/>
      <c r="B21" s="16" t="s">
        <v>29</v>
      </c>
      <c r="C21" s="16" t="s">
        <v>103</v>
      </c>
      <c r="D21" s="23" t="s">
        <v>31</v>
      </c>
      <c r="E21" s="25" t="s">
        <v>104</v>
      </c>
      <c r="F21" s="26" t="s">
        <v>33</v>
      </c>
      <c r="G21" s="26">
        <v>1</v>
      </c>
      <c r="H21" s="27" t="s">
        <v>34</v>
      </c>
      <c r="I21" s="26">
        <v>35</v>
      </c>
      <c r="J21" s="21"/>
      <c r="K21" s="21"/>
      <c r="L21" s="20"/>
      <c r="M21" s="6"/>
      <c r="N21" s="6"/>
      <c r="O21" s="6"/>
    </row>
    <row r="22" spans="1:15" ht="12.75">
      <c r="A22" s="6"/>
      <c r="B22" s="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161"/>
      <c r="B23" s="188" t="s">
        <v>35</v>
      </c>
      <c r="C23" s="190" t="s">
        <v>36</v>
      </c>
      <c r="D23" s="191"/>
      <c r="E23" s="192"/>
      <c r="F23" s="196" t="s">
        <v>22</v>
      </c>
      <c r="G23" s="197"/>
      <c r="H23" s="190" t="s">
        <v>37</v>
      </c>
      <c r="I23" s="191"/>
      <c r="J23" s="191"/>
      <c r="K23" s="191"/>
      <c r="L23" s="191"/>
      <c r="M23" s="191"/>
      <c r="N23" s="191"/>
      <c r="O23" s="192"/>
    </row>
    <row r="24" spans="1:15" ht="12.75">
      <c r="A24" s="173"/>
      <c r="B24" s="189"/>
      <c r="C24" s="193"/>
      <c r="D24" s="194"/>
      <c r="E24" s="195"/>
      <c r="F24" s="196" t="s">
        <v>38</v>
      </c>
      <c r="G24" s="197"/>
      <c r="H24" s="193"/>
      <c r="I24" s="194"/>
      <c r="J24" s="194"/>
      <c r="K24" s="194"/>
      <c r="L24" s="194"/>
      <c r="M24" s="194"/>
      <c r="N24" s="194"/>
      <c r="O24" s="195"/>
    </row>
    <row r="25" spans="1:15" ht="12.75">
      <c r="A25" s="24">
        <v>1</v>
      </c>
      <c r="B25" s="24">
        <v>2</v>
      </c>
      <c r="C25" s="127">
        <v>3</v>
      </c>
      <c r="D25" s="127"/>
      <c r="E25" s="127"/>
      <c r="F25" s="127">
        <v>4</v>
      </c>
      <c r="G25" s="127"/>
      <c r="H25" s="127">
        <v>5</v>
      </c>
      <c r="I25" s="127"/>
      <c r="J25" s="127"/>
      <c r="K25" s="127"/>
      <c r="L25" s="127"/>
      <c r="M25" s="127"/>
      <c r="N25" s="127"/>
      <c r="O25" s="127"/>
    </row>
    <row r="26" spans="1:15" ht="36">
      <c r="A26" s="28" t="s">
        <v>39</v>
      </c>
      <c r="B26" s="29" t="s">
        <v>40</v>
      </c>
      <c r="C26" s="168">
        <f>F26*2</f>
        <v>96186</v>
      </c>
      <c r="D26" s="168"/>
      <c r="E26" s="168"/>
      <c r="F26" s="168">
        <f>K13</f>
        <v>48093</v>
      </c>
      <c r="G26" s="168"/>
      <c r="H26" s="127"/>
      <c r="I26" s="127"/>
      <c r="J26" s="127"/>
      <c r="K26" s="127"/>
      <c r="L26" s="127"/>
      <c r="M26" s="127"/>
      <c r="N26" s="127"/>
      <c r="O26" s="127"/>
    </row>
    <row r="27" spans="1:15" ht="27">
      <c r="A27" s="28" t="s">
        <v>41</v>
      </c>
      <c r="B27" s="29" t="s">
        <v>42</v>
      </c>
      <c r="C27" s="168">
        <f>F27*2</f>
        <v>96186</v>
      </c>
      <c r="D27" s="168"/>
      <c r="E27" s="168"/>
      <c r="F27" s="168">
        <f>K13</f>
        <v>48093</v>
      </c>
      <c r="G27" s="168"/>
      <c r="H27" s="127"/>
      <c r="I27" s="127"/>
      <c r="J27" s="127"/>
      <c r="K27" s="127"/>
      <c r="L27" s="127"/>
      <c r="M27" s="127"/>
      <c r="N27" s="127"/>
      <c r="O27" s="127"/>
    </row>
    <row r="28" spans="1:15" ht="54">
      <c r="A28" s="28" t="s">
        <v>43</v>
      </c>
      <c r="B28" s="29" t="s">
        <v>44</v>
      </c>
      <c r="C28" s="179" t="s">
        <v>122</v>
      </c>
      <c r="D28" s="179"/>
      <c r="E28" s="179"/>
      <c r="F28" s="179">
        <f>K15</f>
        <v>0</v>
      </c>
      <c r="G28" s="179"/>
      <c r="H28" s="161"/>
      <c r="I28" s="161"/>
      <c r="J28" s="161"/>
      <c r="K28" s="161"/>
      <c r="L28" s="161"/>
      <c r="M28" s="161"/>
      <c r="N28" s="161"/>
      <c r="O28" s="161"/>
    </row>
    <row r="29" spans="1:15" ht="45">
      <c r="A29" s="30" t="s">
        <v>46</v>
      </c>
      <c r="B29" s="29" t="s">
        <v>47</v>
      </c>
      <c r="C29" s="168">
        <f>F29*2</f>
        <v>96186</v>
      </c>
      <c r="D29" s="168"/>
      <c r="E29" s="168"/>
      <c r="F29" s="168">
        <f>K13</f>
        <v>48093</v>
      </c>
      <c r="G29" s="168"/>
      <c r="H29" s="170"/>
      <c r="I29" s="171"/>
      <c r="J29" s="171"/>
      <c r="K29" s="171"/>
      <c r="L29" s="171"/>
      <c r="M29" s="171"/>
      <c r="N29" s="171"/>
      <c r="O29" s="172"/>
    </row>
    <row r="30" spans="1:15" ht="12.75">
      <c r="A30" s="31"/>
      <c r="B30" s="32"/>
      <c r="C30" s="33"/>
      <c r="D30" s="33"/>
      <c r="E30" s="33"/>
      <c r="F30" s="33"/>
      <c r="G30" s="33"/>
      <c r="H30" s="34"/>
      <c r="I30" s="34"/>
      <c r="J30" s="34"/>
      <c r="K30" s="34"/>
      <c r="L30" s="34"/>
      <c r="M30" s="34"/>
      <c r="N30" s="34"/>
      <c r="O30" s="34"/>
    </row>
    <row r="31" spans="1:15" ht="12.75">
      <c r="A31" s="31"/>
      <c r="B31" s="32"/>
      <c r="C31" s="33"/>
      <c r="D31" s="33"/>
      <c r="E31" s="33"/>
      <c r="F31" s="33"/>
      <c r="G31" s="33"/>
      <c r="H31" s="34"/>
      <c r="I31" s="34"/>
      <c r="J31" s="34"/>
      <c r="K31" s="34"/>
      <c r="L31" s="34"/>
      <c r="M31" s="34"/>
      <c r="N31" s="34"/>
      <c r="O31" s="34"/>
    </row>
    <row r="32" spans="1:15" ht="12.75">
      <c r="A32" s="31"/>
      <c r="B32" s="32"/>
      <c r="C32" s="33"/>
      <c r="D32" s="33"/>
      <c r="E32" s="33"/>
      <c r="F32" s="33"/>
      <c r="G32" s="33"/>
      <c r="H32" s="34"/>
      <c r="I32" s="34"/>
      <c r="J32" s="34"/>
      <c r="K32" s="34"/>
      <c r="L32" s="34"/>
      <c r="M32" s="34"/>
      <c r="N32" s="34"/>
      <c r="O32" s="34"/>
    </row>
    <row r="33" spans="1:15" ht="12.75">
      <c r="A33" s="6"/>
      <c r="B33" s="1"/>
      <c r="C33" s="6"/>
      <c r="D33" s="6"/>
      <c r="E33" s="6"/>
      <c r="F33" s="13"/>
      <c r="G33" s="13"/>
      <c r="H33" s="6"/>
      <c r="I33" s="6"/>
      <c r="J33" s="6"/>
      <c r="K33" s="6"/>
      <c r="L33" s="6"/>
      <c r="M33" s="13"/>
      <c r="N33" s="13"/>
      <c r="O33" s="13"/>
    </row>
    <row r="34" spans="1:15" ht="12.75">
      <c r="A34" s="161"/>
      <c r="B34" s="174" t="s">
        <v>35</v>
      </c>
      <c r="C34" s="113" t="s">
        <v>36</v>
      </c>
      <c r="D34" s="111"/>
      <c r="E34" s="110"/>
      <c r="F34" s="176" t="s">
        <v>48</v>
      </c>
      <c r="G34" s="177"/>
      <c r="H34" s="127" t="s">
        <v>22</v>
      </c>
      <c r="I34" s="127"/>
      <c r="J34" s="127"/>
      <c r="K34" s="127"/>
      <c r="L34" s="127"/>
      <c r="M34" s="176" t="s">
        <v>49</v>
      </c>
      <c r="N34" s="178"/>
      <c r="O34" s="177"/>
    </row>
    <row r="35" spans="1:15" ht="12.75">
      <c r="A35" s="173"/>
      <c r="B35" s="175"/>
      <c r="C35" s="121"/>
      <c r="D35" s="122"/>
      <c r="E35" s="123"/>
      <c r="F35" s="165" t="s">
        <v>38</v>
      </c>
      <c r="G35" s="167"/>
      <c r="H35" s="127" t="s">
        <v>50</v>
      </c>
      <c r="I35" s="127"/>
      <c r="J35" s="127" t="s">
        <v>51</v>
      </c>
      <c r="K35" s="127"/>
      <c r="L35" s="127"/>
      <c r="M35" s="165" t="s">
        <v>52</v>
      </c>
      <c r="N35" s="166"/>
      <c r="O35" s="167"/>
    </row>
    <row r="36" spans="1:15" ht="12.75">
      <c r="A36" s="24">
        <v>1</v>
      </c>
      <c r="B36" s="24">
        <v>2</v>
      </c>
      <c r="C36" s="127">
        <v>3</v>
      </c>
      <c r="D36" s="127"/>
      <c r="E36" s="127"/>
      <c r="F36" s="127">
        <v>4</v>
      </c>
      <c r="G36" s="127"/>
      <c r="H36" s="127" t="s">
        <v>53</v>
      </c>
      <c r="I36" s="127"/>
      <c r="J36" s="127" t="s">
        <v>54</v>
      </c>
      <c r="K36" s="127"/>
      <c r="L36" s="127"/>
      <c r="M36" s="127">
        <v>5</v>
      </c>
      <c r="N36" s="127"/>
      <c r="O36" s="127"/>
    </row>
    <row r="37" spans="1:15" ht="12.75">
      <c r="A37" s="162" t="s">
        <v>55</v>
      </c>
      <c r="B37" s="26" t="s">
        <v>56</v>
      </c>
      <c r="C37" s="141">
        <f>C40+C41+C42+C43+C44+C45+C46+C47+C48+C49+C50+C51+C52+C53</f>
        <v>280672.52999999997</v>
      </c>
      <c r="D37" s="141"/>
      <c r="E37" s="141"/>
      <c r="F37" s="146">
        <f>F40+F41+F42+F43+F44+F45+F46+F47+F48+F49+F50+F51+F52+F53</f>
        <v>140029.84999999998</v>
      </c>
      <c r="G37" s="146"/>
      <c r="H37" s="141">
        <f>H40</f>
        <v>25976.81</v>
      </c>
      <c r="I37" s="141"/>
      <c r="J37" s="141">
        <f>J41+J42+J43+J44+J45+J46+J47+J48+J49+J50+J51+J52+J53</f>
        <v>114053.04</v>
      </c>
      <c r="K37" s="141"/>
      <c r="L37" s="141"/>
      <c r="M37" s="125"/>
      <c r="N37" s="127"/>
      <c r="O37" s="127"/>
    </row>
    <row r="38" spans="1:15" ht="54">
      <c r="A38" s="163"/>
      <c r="B38" s="35" t="s">
        <v>57</v>
      </c>
      <c r="C38" s="160"/>
      <c r="D38" s="160"/>
      <c r="E38" s="160"/>
      <c r="F38" s="164"/>
      <c r="G38" s="164"/>
      <c r="H38" s="160"/>
      <c r="I38" s="160"/>
      <c r="J38" s="160"/>
      <c r="K38" s="160"/>
      <c r="L38" s="160"/>
      <c r="M38" s="161"/>
      <c r="N38" s="161"/>
      <c r="O38" s="161"/>
    </row>
    <row r="39" spans="1:15" ht="12.75">
      <c r="A39" s="36"/>
      <c r="B39" s="37" t="s">
        <v>58</v>
      </c>
      <c r="C39" s="141"/>
      <c r="D39" s="141"/>
      <c r="E39" s="141"/>
      <c r="F39" s="146"/>
      <c r="G39" s="148"/>
      <c r="H39" s="141"/>
      <c r="I39" s="141"/>
      <c r="J39" s="141"/>
      <c r="K39" s="145"/>
      <c r="L39" s="145"/>
      <c r="M39" s="127"/>
      <c r="N39" s="127"/>
      <c r="O39" s="127"/>
    </row>
    <row r="40" spans="1:15" ht="36">
      <c r="A40" s="38" t="s">
        <v>59</v>
      </c>
      <c r="B40" s="37" t="s">
        <v>60</v>
      </c>
      <c r="C40" s="141">
        <v>51953.62</v>
      </c>
      <c r="D40" s="141"/>
      <c r="E40" s="141"/>
      <c r="F40" s="146">
        <v>25976.81</v>
      </c>
      <c r="G40" s="148"/>
      <c r="H40" s="141">
        <f>F40</f>
        <v>25976.81</v>
      </c>
      <c r="I40" s="141"/>
      <c r="J40" s="141"/>
      <c r="K40" s="145"/>
      <c r="L40" s="145"/>
      <c r="M40" s="127"/>
      <c r="N40" s="127"/>
      <c r="O40" s="127"/>
    </row>
    <row r="41" spans="1:15" s="63" customFormat="1" ht="63.75" thickBot="1">
      <c r="A41" s="108" t="s">
        <v>61</v>
      </c>
      <c r="B41" s="64" t="s">
        <v>62</v>
      </c>
      <c r="C41" s="146">
        <v>8207.14</v>
      </c>
      <c r="D41" s="146"/>
      <c r="E41" s="146"/>
      <c r="F41" s="146">
        <v>4103.57</v>
      </c>
      <c r="G41" s="148"/>
      <c r="H41" s="146"/>
      <c r="I41" s="146"/>
      <c r="J41" s="146">
        <f>F41</f>
        <v>4103.57</v>
      </c>
      <c r="K41" s="148"/>
      <c r="L41" s="148"/>
      <c r="M41" s="140"/>
      <c r="N41" s="140"/>
      <c r="O41" s="140"/>
    </row>
    <row r="42" spans="1:15" ht="37.5" thickBot="1" thickTop="1">
      <c r="A42" s="39" t="s">
        <v>63</v>
      </c>
      <c r="B42" s="40" t="s">
        <v>64</v>
      </c>
      <c r="C42" s="141">
        <v>12123.22</v>
      </c>
      <c r="D42" s="141"/>
      <c r="E42" s="141"/>
      <c r="F42" s="142">
        <v>6061.61</v>
      </c>
      <c r="G42" s="143"/>
      <c r="H42" s="242"/>
      <c r="I42" s="242"/>
      <c r="J42" s="141">
        <f aca="true" t="shared" si="0" ref="J42:J53">F42</f>
        <v>6061.61</v>
      </c>
      <c r="K42" s="145"/>
      <c r="L42" s="145"/>
      <c r="M42" s="246"/>
      <c r="N42" s="173"/>
      <c r="O42" s="173"/>
    </row>
    <row r="43" spans="1:15" s="63" customFormat="1" ht="37.5" thickBot="1" thickTop="1">
      <c r="A43" s="106" t="s">
        <v>65</v>
      </c>
      <c r="B43" s="107" t="s">
        <v>66</v>
      </c>
      <c r="C43" s="146">
        <v>7601.03</v>
      </c>
      <c r="D43" s="146"/>
      <c r="E43" s="146"/>
      <c r="F43" s="142">
        <v>3601.02</v>
      </c>
      <c r="G43" s="143"/>
      <c r="H43" s="235"/>
      <c r="I43" s="235"/>
      <c r="J43" s="146">
        <f t="shared" si="0"/>
        <v>3601.02</v>
      </c>
      <c r="K43" s="148"/>
      <c r="L43" s="148"/>
      <c r="M43" s="153"/>
      <c r="N43" s="154"/>
      <c r="O43" s="154"/>
    </row>
    <row r="44" spans="1:15" ht="55.5" thickBot="1" thickTop="1">
      <c r="A44" s="39" t="s">
        <v>67</v>
      </c>
      <c r="B44" s="40" t="s">
        <v>68</v>
      </c>
      <c r="C44" s="141">
        <f>F44</f>
        <v>0</v>
      </c>
      <c r="D44" s="141"/>
      <c r="E44" s="141"/>
      <c r="F44" s="142">
        <v>0</v>
      </c>
      <c r="G44" s="143"/>
      <c r="H44" s="242"/>
      <c r="I44" s="242"/>
      <c r="J44" s="141">
        <f t="shared" si="0"/>
        <v>0</v>
      </c>
      <c r="K44" s="145"/>
      <c r="L44" s="145"/>
      <c r="M44" s="246"/>
      <c r="N44" s="173"/>
      <c r="O44" s="173"/>
    </row>
    <row r="45" spans="1:15" s="109" customFormat="1" ht="63.75" thickTop="1">
      <c r="A45" s="106" t="s">
        <v>69</v>
      </c>
      <c r="B45" s="107" t="s">
        <v>70</v>
      </c>
      <c r="C45" s="146">
        <v>36288.9</v>
      </c>
      <c r="D45" s="146"/>
      <c r="E45" s="146"/>
      <c r="F45" s="142">
        <v>18144.45</v>
      </c>
      <c r="G45" s="143"/>
      <c r="H45" s="235"/>
      <c r="I45" s="235"/>
      <c r="J45" s="146">
        <f t="shared" si="0"/>
        <v>18144.45</v>
      </c>
      <c r="K45" s="148"/>
      <c r="L45" s="148"/>
      <c r="M45" s="153"/>
      <c r="N45" s="154"/>
      <c r="O45" s="154"/>
    </row>
    <row r="46" spans="1:15" ht="72.75" thickBot="1">
      <c r="A46" s="39" t="s">
        <v>71</v>
      </c>
      <c r="B46" s="40" t="s">
        <v>72</v>
      </c>
      <c r="C46" s="242">
        <v>35806.56</v>
      </c>
      <c r="D46" s="242"/>
      <c r="E46" s="242"/>
      <c r="F46" s="243">
        <v>17903.28</v>
      </c>
      <c r="G46" s="244"/>
      <c r="H46" s="242"/>
      <c r="I46" s="242"/>
      <c r="J46" s="242">
        <f t="shared" si="0"/>
        <v>17903.28</v>
      </c>
      <c r="K46" s="245"/>
      <c r="L46" s="245"/>
      <c r="M46" s="173"/>
      <c r="N46" s="173"/>
      <c r="O46" s="173"/>
    </row>
    <row r="47" spans="1:15" ht="64.5" thickBot="1" thickTop="1">
      <c r="A47" s="41" t="s">
        <v>73</v>
      </c>
      <c r="B47" s="37" t="s">
        <v>74</v>
      </c>
      <c r="C47" s="141">
        <f>F47</f>
        <v>0</v>
      </c>
      <c r="D47" s="141"/>
      <c r="E47" s="141"/>
      <c r="F47" s="142">
        <v>0</v>
      </c>
      <c r="G47" s="143"/>
      <c r="H47" s="141"/>
      <c r="I47" s="141"/>
      <c r="J47" s="141">
        <f t="shared" si="0"/>
        <v>0</v>
      </c>
      <c r="K47" s="145"/>
      <c r="L47" s="145"/>
      <c r="M47" s="127"/>
      <c r="N47" s="127"/>
      <c r="O47" s="127"/>
    </row>
    <row r="48" spans="1:15" ht="55.5" thickBot="1" thickTop="1">
      <c r="A48" s="41" t="s">
        <v>75</v>
      </c>
      <c r="B48" s="37" t="s">
        <v>76</v>
      </c>
      <c r="C48" s="141">
        <f>F48</f>
        <v>0</v>
      </c>
      <c r="D48" s="141"/>
      <c r="E48" s="141"/>
      <c r="F48" s="142">
        <v>0</v>
      </c>
      <c r="G48" s="143"/>
      <c r="H48" s="141"/>
      <c r="I48" s="141"/>
      <c r="J48" s="141">
        <f t="shared" si="0"/>
        <v>0</v>
      </c>
      <c r="K48" s="145"/>
      <c r="L48" s="145"/>
      <c r="M48" s="127"/>
      <c r="N48" s="127"/>
      <c r="O48" s="127"/>
    </row>
    <row r="49" spans="1:15" ht="64.5" thickBot="1" thickTop="1">
      <c r="A49" s="41" t="s">
        <v>77</v>
      </c>
      <c r="B49" s="37" t="s">
        <v>78</v>
      </c>
      <c r="C49" s="141">
        <f>F49</f>
        <v>0</v>
      </c>
      <c r="D49" s="141"/>
      <c r="E49" s="141"/>
      <c r="F49" s="142">
        <v>0</v>
      </c>
      <c r="G49" s="143"/>
      <c r="H49" s="141"/>
      <c r="I49" s="141"/>
      <c r="J49" s="141">
        <f t="shared" si="0"/>
        <v>0</v>
      </c>
      <c r="K49" s="145"/>
      <c r="L49" s="145"/>
      <c r="M49" s="127"/>
      <c r="N49" s="127"/>
      <c r="O49" s="127"/>
    </row>
    <row r="50" spans="1:15" ht="46.5" thickBot="1" thickTop="1">
      <c r="A50" s="41" t="s">
        <v>79</v>
      </c>
      <c r="B50" s="37" t="s">
        <v>80</v>
      </c>
      <c r="C50" s="141">
        <v>4597.62</v>
      </c>
      <c r="D50" s="141"/>
      <c r="E50" s="141"/>
      <c r="F50" s="142">
        <v>2191.89</v>
      </c>
      <c r="G50" s="143"/>
      <c r="H50" s="141"/>
      <c r="I50" s="141"/>
      <c r="J50" s="141">
        <f t="shared" si="0"/>
        <v>2191.89</v>
      </c>
      <c r="K50" s="145"/>
      <c r="L50" s="145"/>
      <c r="M50" s="127"/>
      <c r="N50" s="127"/>
      <c r="O50" s="127"/>
    </row>
    <row r="51" spans="1:15" s="63" customFormat="1" ht="64.5" thickBot="1" thickTop="1">
      <c r="A51" s="66" t="s">
        <v>81</v>
      </c>
      <c r="B51" s="64" t="s">
        <v>82</v>
      </c>
      <c r="C51" s="146">
        <v>53365.7</v>
      </c>
      <c r="D51" s="146"/>
      <c r="E51" s="146"/>
      <c r="F51" s="142">
        <v>26682.85</v>
      </c>
      <c r="G51" s="143"/>
      <c r="H51" s="146"/>
      <c r="I51" s="146"/>
      <c r="J51" s="146">
        <f t="shared" si="0"/>
        <v>26682.85</v>
      </c>
      <c r="K51" s="148"/>
      <c r="L51" s="148"/>
      <c r="M51" s="140"/>
      <c r="N51" s="140"/>
      <c r="O51" s="140"/>
    </row>
    <row r="52" spans="1:15" s="63" customFormat="1" ht="37.5" thickBot="1" thickTop="1">
      <c r="A52" s="66" t="s">
        <v>83</v>
      </c>
      <c r="B52" s="64" t="s">
        <v>84</v>
      </c>
      <c r="C52" s="146">
        <v>69295.52</v>
      </c>
      <c r="D52" s="146"/>
      <c r="E52" s="146"/>
      <c r="F52" s="142">
        <v>34647.76</v>
      </c>
      <c r="G52" s="143"/>
      <c r="H52" s="146"/>
      <c r="I52" s="146"/>
      <c r="J52" s="146">
        <f t="shared" si="0"/>
        <v>34647.76</v>
      </c>
      <c r="K52" s="148"/>
      <c r="L52" s="148"/>
      <c r="M52" s="140"/>
      <c r="N52" s="140"/>
      <c r="O52" s="140"/>
    </row>
    <row r="53" spans="1:15" ht="46.5" thickBot="1" thickTop="1">
      <c r="A53" s="41" t="s">
        <v>85</v>
      </c>
      <c r="B53" s="37" t="s">
        <v>86</v>
      </c>
      <c r="C53" s="141">
        <v>1433.22</v>
      </c>
      <c r="D53" s="141"/>
      <c r="E53" s="141"/>
      <c r="F53" s="142">
        <v>716.61</v>
      </c>
      <c r="G53" s="143"/>
      <c r="H53" s="141"/>
      <c r="I53" s="141"/>
      <c r="J53" s="141">
        <f t="shared" si="0"/>
        <v>716.61</v>
      </c>
      <c r="K53" s="145"/>
      <c r="L53" s="145"/>
      <c r="M53" s="127"/>
      <c r="N53" s="127"/>
      <c r="O53" s="127"/>
    </row>
    <row r="54" spans="1:15" ht="64.5" thickBot="1" thickTop="1">
      <c r="A54" s="42" t="s">
        <v>87</v>
      </c>
      <c r="B54" s="43" t="s">
        <v>88</v>
      </c>
      <c r="C54" s="234">
        <v>0</v>
      </c>
      <c r="D54" s="234"/>
      <c r="E54" s="234"/>
      <c r="F54" s="241">
        <v>0</v>
      </c>
      <c r="G54" s="241"/>
      <c r="H54" s="234"/>
      <c r="I54" s="234"/>
      <c r="J54" s="141">
        <f>F54</f>
        <v>0</v>
      </c>
      <c r="K54" s="145"/>
      <c r="L54" s="145"/>
      <c r="M54" s="115"/>
      <c r="N54" s="115"/>
      <c r="O54" s="115"/>
    </row>
    <row r="55" spans="1:15" ht="13.5" thickTop="1">
      <c r="A55" s="44"/>
      <c r="B55" s="45" t="s">
        <v>126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6"/>
    </row>
    <row r="56" spans="1:15" ht="12.75">
      <c r="A56" s="112" t="s">
        <v>89</v>
      </c>
      <c r="B56" s="113" t="s">
        <v>90</v>
      </c>
      <c r="C56" s="111"/>
      <c r="D56" s="111"/>
      <c r="E56" s="111"/>
      <c r="F56" s="111"/>
      <c r="G56" s="110"/>
      <c r="H56" s="124" t="s">
        <v>91</v>
      </c>
      <c r="I56" s="125">
        <v>808732.51</v>
      </c>
      <c r="J56" s="125"/>
      <c r="K56" s="127" t="s">
        <v>22</v>
      </c>
      <c r="L56" s="127"/>
      <c r="M56" s="127"/>
      <c r="N56" s="127"/>
      <c r="O56" s="127"/>
    </row>
    <row r="57" spans="1:15" ht="12.75">
      <c r="A57" s="112"/>
      <c r="B57" s="121"/>
      <c r="C57" s="122"/>
      <c r="D57" s="122"/>
      <c r="E57" s="122"/>
      <c r="F57" s="122"/>
      <c r="G57" s="123"/>
      <c r="H57" s="124"/>
      <c r="I57" s="126"/>
      <c r="J57" s="126"/>
      <c r="K57" s="126" t="s">
        <v>92</v>
      </c>
      <c r="L57" s="126"/>
      <c r="M57" s="89">
        <f>I56/4</f>
        <v>202183.1275</v>
      </c>
      <c r="N57" s="89" t="s">
        <v>16</v>
      </c>
      <c r="O57" s="89">
        <f>M57/3</f>
        <v>67394.37583333334</v>
      </c>
    </row>
    <row r="58" spans="1:15" ht="12.75">
      <c r="A58" s="112"/>
      <c r="B58" s="127" t="s">
        <v>93</v>
      </c>
      <c r="C58" s="127"/>
      <c r="D58" s="127"/>
      <c r="E58" s="127"/>
      <c r="F58" s="127"/>
      <c r="G58" s="127"/>
      <c r="H58" s="41" t="s">
        <v>91</v>
      </c>
      <c r="I58" s="133">
        <v>789713.5680000001</v>
      </c>
      <c r="J58" s="134"/>
      <c r="K58" s="133" t="s">
        <v>92</v>
      </c>
      <c r="L58" s="134"/>
      <c r="M58" s="89">
        <v>197428.39200000002</v>
      </c>
      <c r="N58" s="89" t="s">
        <v>16</v>
      </c>
      <c r="O58" s="89">
        <v>65809.464</v>
      </c>
    </row>
    <row r="59" spans="1:15" ht="12.75">
      <c r="A59" s="47"/>
      <c r="B59" s="48"/>
      <c r="C59" s="48"/>
      <c r="D59" s="48"/>
      <c r="E59" s="48"/>
      <c r="F59" s="48"/>
      <c r="G59" s="48"/>
      <c r="H59" s="48"/>
      <c r="I59" s="91"/>
      <c r="J59" s="91"/>
      <c r="K59" s="91"/>
      <c r="L59" s="91"/>
      <c r="M59" s="91"/>
      <c r="N59" s="91"/>
      <c r="O59" s="93"/>
    </row>
    <row r="60" spans="1:15" ht="12.75">
      <c r="A60" s="47"/>
      <c r="B60" s="114" t="s">
        <v>94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48"/>
      <c r="O60" s="49"/>
    </row>
    <row r="61" spans="1:15" ht="12.75">
      <c r="A61" s="47"/>
      <c r="B61" s="114" t="s">
        <v>95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48"/>
      <c r="O61" s="49"/>
    </row>
    <row r="62" spans="1:15" ht="12.75">
      <c r="A62" s="47"/>
      <c r="B62" s="114" t="s">
        <v>96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48"/>
      <c r="O62" s="49"/>
    </row>
    <row r="63" spans="1:15" ht="12.75">
      <c r="A63" s="47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</row>
    <row r="64" spans="1:15" s="101" customFormat="1" ht="12.75" customHeight="1">
      <c r="A64" s="97"/>
      <c r="B64" s="129" t="s">
        <v>127</v>
      </c>
      <c r="C64" s="129"/>
      <c r="D64" s="129"/>
      <c r="E64" s="98"/>
      <c r="F64" s="99"/>
      <c r="G64" s="99" t="s">
        <v>128</v>
      </c>
      <c r="H64" s="131" t="s">
        <v>129</v>
      </c>
      <c r="I64" s="132"/>
      <c r="J64" s="98"/>
      <c r="K64" s="98"/>
      <c r="L64" s="98"/>
      <c r="M64" s="98"/>
      <c r="N64" s="98"/>
      <c r="O64" s="100"/>
    </row>
    <row r="65" spans="1:15" s="101" customFormat="1" ht="14.25" customHeight="1">
      <c r="A65" s="97"/>
      <c r="B65" s="129" t="s">
        <v>130</v>
      </c>
      <c r="C65" s="129"/>
      <c r="D65" s="129"/>
      <c r="E65" s="98"/>
      <c r="F65" s="99"/>
      <c r="G65" s="99" t="s">
        <v>128</v>
      </c>
      <c r="H65" s="131" t="s">
        <v>131</v>
      </c>
      <c r="I65" s="132"/>
      <c r="J65" s="98"/>
      <c r="K65" s="98"/>
      <c r="L65" s="98"/>
      <c r="M65" s="98"/>
      <c r="N65" s="98"/>
      <c r="O65" s="100"/>
    </row>
    <row r="66" spans="1:15" ht="12.75">
      <c r="A66" s="47"/>
      <c r="B66" s="48" t="s">
        <v>132</v>
      </c>
      <c r="C66" s="48"/>
      <c r="D66" s="48"/>
      <c r="E66" s="48"/>
      <c r="F66" s="102"/>
      <c r="G66" s="102"/>
      <c r="H66" s="48"/>
      <c r="I66" s="48"/>
      <c r="J66" s="48"/>
      <c r="K66" s="48"/>
      <c r="L66" s="48"/>
      <c r="M66" s="48"/>
      <c r="N66" s="48"/>
      <c r="O66" s="49"/>
    </row>
    <row r="67" spans="1:15" ht="12.75">
      <c r="A67" s="47"/>
      <c r="B67" s="48"/>
      <c r="C67" s="48"/>
      <c r="D67" s="48"/>
      <c r="E67" s="48"/>
      <c r="F67" s="102"/>
      <c r="G67" s="102"/>
      <c r="H67" s="48"/>
      <c r="I67" s="48"/>
      <c r="J67" s="130"/>
      <c r="K67" s="130"/>
      <c r="L67" s="130"/>
      <c r="M67" s="130"/>
      <c r="N67" s="130"/>
      <c r="O67" s="49"/>
    </row>
    <row r="68" spans="1:15" ht="12.75">
      <c r="A68" s="50"/>
      <c r="B68" s="51"/>
      <c r="C68" s="51"/>
      <c r="D68" s="51"/>
      <c r="E68" s="51"/>
      <c r="F68" s="103"/>
      <c r="G68" s="103"/>
      <c r="H68" s="51"/>
      <c r="I68" s="51"/>
      <c r="J68" s="128"/>
      <c r="K68" s="128"/>
      <c r="L68" s="128"/>
      <c r="M68" s="128"/>
      <c r="N68" s="128"/>
      <c r="O68" s="52"/>
    </row>
  </sheetData>
  <sheetProtection/>
  <mergeCells count="170">
    <mergeCell ref="F18:H18"/>
    <mergeCell ref="J1:O1"/>
    <mergeCell ref="J2:O2"/>
    <mergeCell ref="J3:O3"/>
    <mergeCell ref="J4:O4"/>
    <mergeCell ref="A5:O5"/>
    <mergeCell ref="A6:O6"/>
    <mergeCell ref="A7:O7"/>
    <mergeCell ref="A8:O8"/>
    <mergeCell ref="A9:C9"/>
    <mergeCell ref="F9:O9"/>
    <mergeCell ref="A11:M11"/>
    <mergeCell ref="N11:O12"/>
    <mergeCell ref="A12:D13"/>
    <mergeCell ref="E12:F12"/>
    <mergeCell ref="H12:M12"/>
    <mergeCell ref="E13:F13"/>
    <mergeCell ref="A15:B17"/>
    <mergeCell ref="C15:E16"/>
    <mergeCell ref="F15:L15"/>
    <mergeCell ref="F16:H16"/>
    <mergeCell ref="I16:L16"/>
    <mergeCell ref="C17:E17"/>
    <mergeCell ref="F17:H17"/>
    <mergeCell ref="I17:L17"/>
    <mergeCell ref="A19:C19"/>
    <mergeCell ref="E19:G19"/>
    <mergeCell ref="I19:K19"/>
    <mergeCell ref="A23:A24"/>
    <mergeCell ref="B23:B24"/>
    <mergeCell ref="C23:E24"/>
    <mergeCell ref="F23:G23"/>
    <mergeCell ref="H23:O24"/>
    <mergeCell ref="F24:G24"/>
    <mergeCell ref="C25:E25"/>
    <mergeCell ref="F25:G25"/>
    <mergeCell ref="H25:O25"/>
    <mergeCell ref="C26:E26"/>
    <mergeCell ref="F26:G26"/>
    <mergeCell ref="H26:O26"/>
    <mergeCell ref="C27:E27"/>
    <mergeCell ref="F27:G27"/>
    <mergeCell ref="H27:O27"/>
    <mergeCell ref="C28:E28"/>
    <mergeCell ref="F28:G28"/>
    <mergeCell ref="H28:O28"/>
    <mergeCell ref="C29:E29"/>
    <mergeCell ref="F29:G29"/>
    <mergeCell ref="H29:O29"/>
    <mergeCell ref="A34:A35"/>
    <mergeCell ref="B34:B35"/>
    <mergeCell ref="C34:E35"/>
    <mergeCell ref="F34:G34"/>
    <mergeCell ref="H34:L34"/>
    <mergeCell ref="M34:O34"/>
    <mergeCell ref="F35:G35"/>
    <mergeCell ref="H35:I35"/>
    <mergeCell ref="J35:L35"/>
    <mergeCell ref="M35:O35"/>
    <mergeCell ref="C36:E36"/>
    <mergeCell ref="F36:G36"/>
    <mergeCell ref="H36:I36"/>
    <mergeCell ref="J36:L36"/>
    <mergeCell ref="M36:O36"/>
    <mergeCell ref="A37:A38"/>
    <mergeCell ref="C37:E38"/>
    <mergeCell ref="F37:G38"/>
    <mergeCell ref="H37:I38"/>
    <mergeCell ref="J37:L38"/>
    <mergeCell ref="M37:O38"/>
    <mergeCell ref="C39:E39"/>
    <mergeCell ref="F39:G39"/>
    <mergeCell ref="H39:I39"/>
    <mergeCell ref="J39:L39"/>
    <mergeCell ref="M39:O39"/>
    <mergeCell ref="M40:O40"/>
    <mergeCell ref="C41:E41"/>
    <mergeCell ref="F41:G41"/>
    <mergeCell ref="H41:I41"/>
    <mergeCell ref="J41:L41"/>
    <mergeCell ref="M41:O41"/>
    <mergeCell ref="C40:E40"/>
    <mergeCell ref="F40:G40"/>
    <mergeCell ref="H40:I40"/>
    <mergeCell ref="J40:L40"/>
    <mergeCell ref="M42:O42"/>
    <mergeCell ref="C43:E43"/>
    <mergeCell ref="F43:G43"/>
    <mergeCell ref="H43:I43"/>
    <mergeCell ref="J43:L43"/>
    <mergeCell ref="M43:O43"/>
    <mergeCell ref="C42:E42"/>
    <mergeCell ref="F42:G42"/>
    <mergeCell ref="H42:I42"/>
    <mergeCell ref="J42:L42"/>
    <mergeCell ref="M44:O44"/>
    <mergeCell ref="C45:E45"/>
    <mergeCell ref="F45:G45"/>
    <mergeCell ref="H45:I45"/>
    <mergeCell ref="J45:L45"/>
    <mergeCell ref="M45:O45"/>
    <mergeCell ref="C44:E44"/>
    <mergeCell ref="F44:G44"/>
    <mergeCell ref="H44:I44"/>
    <mergeCell ref="J44:L44"/>
    <mergeCell ref="M46:O46"/>
    <mergeCell ref="C47:E47"/>
    <mergeCell ref="F47:G47"/>
    <mergeCell ref="H47:I47"/>
    <mergeCell ref="J47:L47"/>
    <mergeCell ref="M47:O47"/>
    <mergeCell ref="C46:E46"/>
    <mergeCell ref="F46:G46"/>
    <mergeCell ref="H46:I46"/>
    <mergeCell ref="J46:L46"/>
    <mergeCell ref="M48:O48"/>
    <mergeCell ref="C49:E49"/>
    <mergeCell ref="F49:G49"/>
    <mergeCell ref="H49:I49"/>
    <mergeCell ref="J49:L49"/>
    <mergeCell ref="M49:O49"/>
    <mergeCell ref="C48:E48"/>
    <mergeCell ref="F48:G48"/>
    <mergeCell ref="H48:I48"/>
    <mergeCell ref="J48:L48"/>
    <mergeCell ref="M50:O50"/>
    <mergeCell ref="C51:E51"/>
    <mergeCell ref="F51:G51"/>
    <mergeCell ref="H51:I51"/>
    <mergeCell ref="J51:L51"/>
    <mergeCell ref="M51:O51"/>
    <mergeCell ref="C50:E50"/>
    <mergeCell ref="F50:G50"/>
    <mergeCell ref="H50:I50"/>
    <mergeCell ref="J50:L50"/>
    <mergeCell ref="M52:O52"/>
    <mergeCell ref="C53:E53"/>
    <mergeCell ref="F53:G53"/>
    <mergeCell ref="H53:I53"/>
    <mergeCell ref="J53:L53"/>
    <mergeCell ref="M53:O53"/>
    <mergeCell ref="C52:E52"/>
    <mergeCell ref="F52:G52"/>
    <mergeCell ref="H52:I52"/>
    <mergeCell ref="J52:L52"/>
    <mergeCell ref="C54:E54"/>
    <mergeCell ref="F54:G54"/>
    <mergeCell ref="H54:I54"/>
    <mergeCell ref="J54:L54"/>
    <mergeCell ref="K57:L57"/>
    <mergeCell ref="B58:G58"/>
    <mergeCell ref="I58:J58"/>
    <mergeCell ref="K58:L58"/>
    <mergeCell ref="J68:N68"/>
    <mergeCell ref="B62:M62"/>
    <mergeCell ref="B64:D64"/>
    <mergeCell ref="B65:D65"/>
    <mergeCell ref="J67:N67"/>
    <mergeCell ref="H64:I64"/>
    <mergeCell ref="H65:I65"/>
    <mergeCell ref="A18:B18"/>
    <mergeCell ref="C18:E18"/>
    <mergeCell ref="B60:M60"/>
    <mergeCell ref="B61:M61"/>
    <mergeCell ref="M54:O54"/>
    <mergeCell ref="A56:A58"/>
    <mergeCell ref="B56:G57"/>
    <mergeCell ref="H56:H57"/>
    <mergeCell ref="I56:J57"/>
    <mergeCell ref="K56:O56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O68"/>
  <sheetViews>
    <sheetView zoomScalePageLayoutView="0" workbookViewId="0" topLeftCell="A13">
      <selection activeCell="C51" sqref="C51:E51"/>
    </sheetView>
  </sheetViews>
  <sheetFormatPr defaultColWidth="9.140625" defaultRowHeight="12.75"/>
  <cols>
    <col min="1" max="1" width="5.7109375" style="0" bestFit="1" customWidth="1"/>
    <col min="2" max="2" width="24.421875" style="0" customWidth="1"/>
    <col min="3" max="3" width="9.00390625" style="0" customWidth="1"/>
    <col min="4" max="4" width="7.7109375" style="0" customWidth="1"/>
    <col min="5" max="5" width="9.7109375" style="0" customWidth="1"/>
    <col min="6" max="6" width="6.00390625" style="0" customWidth="1"/>
    <col min="7" max="7" width="15.00390625" style="0" customWidth="1"/>
    <col min="8" max="8" width="6.140625" style="0" customWidth="1"/>
    <col min="9" max="9" width="10.421875" style="0" customWidth="1"/>
    <col min="10" max="10" width="8.140625" style="0" customWidth="1"/>
    <col min="11" max="11" width="8.7109375" style="0" customWidth="1"/>
    <col min="12" max="12" width="8.140625" style="0" customWidth="1"/>
    <col min="13" max="13" width="9.7109375" style="0" customWidth="1"/>
    <col min="14" max="14" width="6.00390625" style="0" customWidth="1"/>
    <col min="15" max="15" width="11.28125" style="0" customWidth="1"/>
  </cols>
  <sheetData>
    <row r="1" spans="1:15" ht="12.75">
      <c r="A1" s="1"/>
      <c r="B1" s="1"/>
      <c r="C1" s="2"/>
      <c r="D1" s="2"/>
      <c r="E1" s="2"/>
      <c r="F1" s="2"/>
      <c r="G1" s="2"/>
      <c r="H1" s="2"/>
      <c r="I1" s="2"/>
      <c r="J1" s="229" t="s">
        <v>0</v>
      </c>
      <c r="K1" s="229"/>
      <c r="L1" s="229"/>
      <c r="M1" s="229"/>
      <c r="N1" s="229"/>
      <c r="O1" s="229"/>
    </row>
    <row r="2" spans="1:15" ht="12.75">
      <c r="A2" s="1"/>
      <c r="B2" s="1"/>
      <c r="C2" s="2"/>
      <c r="D2" s="2"/>
      <c r="E2" s="2"/>
      <c r="F2" s="2"/>
      <c r="G2" s="2"/>
      <c r="H2" s="2"/>
      <c r="I2" s="2"/>
      <c r="J2" s="229" t="s">
        <v>1</v>
      </c>
      <c r="K2" s="229"/>
      <c r="L2" s="229"/>
      <c r="M2" s="229"/>
      <c r="N2" s="229"/>
      <c r="O2" s="229"/>
    </row>
    <row r="3" spans="1:15" ht="12.75">
      <c r="A3" s="1"/>
      <c r="B3" s="1"/>
      <c r="C3" s="3"/>
      <c r="D3" s="3"/>
      <c r="E3" s="3"/>
      <c r="F3" s="3"/>
      <c r="G3" s="3"/>
      <c r="H3" s="3"/>
      <c r="I3" s="3"/>
      <c r="J3" s="230" t="s">
        <v>2</v>
      </c>
      <c r="K3" s="230"/>
      <c r="L3" s="230"/>
      <c r="M3" s="230"/>
      <c r="N3" s="230"/>
      <c r="O3" s="230"/>
    </row>
    <row r="4" spans="1:15" ht="12.75">
      <c r="A4" s="1"/>
      <c r="B4" s="1"/>
      <c r="C4" s="2"/>
      <c r="D4" s="2"/>
      <c r="E4" s="2"/>
      <c r="F4" s="2"/>
      <c r="G4" s="2"/>
      <c r="H4" s="2"/>
      <c r="I4" s="2"/>
      <c r="J4" s="230" t="s">
        <v>3</v>
      </c>
      <c r="K4" s="230"/>
      <c r="L4" s="230"/>
      <c r="M4" s="230"/>
      <c r="N4" s="230"/>
      <c r="O4" s="230"/>
    </row>
    <row r="5" spans="1:15" ht="12.75">
      <c r="A5" s="231" t="s">
        <v>4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</row>
    <row r="6" spans="1:15" ht="12.75">
      <c r="A6" s="231" t="s">
        <v>5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</row>
    <row r="7" spans="1:15" ht="12.75">
      <c r="A7" s="231" t="s">
        <v>6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</row>
    <row r="8" spans="1:15" ht="12.75">
      <c r="A8" s="231" t="s">
        <v>7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</row>
    <row r="9" spans="1:15" ht="12.75">
      <c r="A9" s="233" t="s">
        <v>8</v>
      </c>
      <c r="B9" s="233"/>
      <c r="C9" s="233"/>
      <c r="D9" s="5" t="s">
        <v>133</v>
      </c>
      <c r="E9" s="4"/>
      <c r="F9" s="215" t="s">
        <v>123</v>
      </c>
      <c r="G9" s="215"/>
      <c r="H9" s="215"/>
      <c r="I9" s="215"/>
      <c r="J9" s="215"/>
      <c r="K9" s="215"/>
      <c r="L9" s="215"/>
      <c r="M9" s="215"/>
      <c r="N9" s="215"/>
      <c r="O9" s="215"/>
    </row>
    <row r="10" spans="1:15" ht="13.5" thickBot="1">
      <c r="A10" s="6"/>
      <c r="B10" s="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3.5" thickBot="1">
      <c r="A11" s="216" t="s">
        <v>124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8"/>
      <c r="N11" s="219" t="s">
        <v>9</v>
      </c>
      <c r="O11" s="220"/>
    </row>
    <row r="12" spans="1:15" ht="13.5" thickBot="1">
      <c r="A12" s="221" t="s">
        <v>10</v>
      </c>
      <c r="B12" s="222"/>
      <c r="C12" s="222"/>
      <c r="D12" s="222"/>
      <c r="E12" s="205" t="s">
        <v>11</v>
      </c>
      <c r="F12" s="207"/>
      <c r="G12" s="7" t="s">
        <v>12</v>
      </c>
      <c r="H12" s="226" t="s">
        <v>13</v>
      </c>
      <c r="I12" s="222"/>
      <c r="J12" s="222"/>
      <c r="K12" s="222"/>
      <c r="L12" s="222"/>
      <c r="M12" s="227"/>
      <c r="N12" s="183"/>
      <c r="O12" s="187"/>
    </row>
    <row r="13" spans="1:15" ht="13.5" thickBot="1">
      <c r="A13" s="223"/>
      <c r="B13" s="224"/>
      <c r="C13" s="224"/>
      <c r="D13" s="225"/>
      <c r="E13" s="228">
        <v>40945</v>
      </c>
      <c r="F13" s="224"/>
      <c r="G13" s="8">
        <v>4</v>
      </c>
      <c r="H13" s="9" t="s">
        <v>14</v>
      </c>
      <c r="I13" s="83">
        <f>K13*4</f>
        <v>2525184</v>
      </c>
      <c r="J13" s="84" t="s">
        <v>15</v>
      </c>
      <c r="K13" s="83">
        <f>M13*3</f>
        <v>631296</v>
      </c>
      <c r="L13" s="84" t="s">
        <v>16</v>
      </c>
      <c r="M13" s="90">
        <v>210432</v>
      </c>
      <c r="N13" s="10" t="s">
        <v>17</v>
      </c>
      <c r="O13" s="11">
        <v>24.53</v>
      </c>
    </row>
    <row r="14" spans="1:15" ht="20.25" thickBot="1">
      <c r="A14" s="6"/>
      <c r="B14" s="1"/>
      <c r="C14" s="53" t="s">
        <v>107</v>
      </c>
      <c r="D14" s="6"/>
      <c r="E14" s="6"/>
      <c r="F14" s="6"/>
      <c r="G14" s="13"/>
      <c r="H14" s="13"/>
      <c r="I14" s="13"/>
      <c r="J14" s="6"/>
      <c r="K14" s="6"/>
      <c r="L14" s="6"/>
      <c r="M14" s="6"/>
      <c r="N14" s="14" t="s">
        <v>19</v>
      </c>
      <c r="O14" s="70" t="s">
        <v>122</v>
      </c>
    </row>
    <row r="15" spans="1:15" ht="13.5" thickBot="1">
      <c r="A15" s="198" t="s">
        <v>20</v>
      </c>
      <c r="B15" s="199"/>
      <c r="C15" s="202" t="s">
        <v>21</v>
      </c>
      <c r="D15" s="203"/>
      <c r="E15" s="204"/>
      <c r="F15" s="208" t="s">
        <v>22</v>
      </c>
      <c r="G15" s="208"/>
      <c r="H15" s="208"/>
      <c r="I15" s="208"/>
      <c r="J15" s="208"/>
      <c r="K15" s="208"/>
      <c r="L15" s="209"/>
      <c r="M15" s="6"/>
      <c r="N15" s="14" t="s">
        <v>23</v>
      </c>
      <c r="O15" s="70" t="s">
        <v>122</v>
      </c>
    </row>
    <row r="16" spans="1:15" ht="13.5" thickBot="1">
      <c r="A16" s="200"/>
      <c r="B16" s="201"/>
      <c r="C16" s="205"/>
      <c r="D16" s="206"/>
      <c r="E16" s="207"/>
      <c r="F16" s="112" t="s">
        <v>24</v>
      </c>
      <c r="G16" s="112"/>
      <c r="H16" s="112"/>
      <c r="I16" s="210" t="s">
        <v>25</v>
      </c>
      <c r="J16" s="211"/>
      <c r="K16" s="211"/>
      <c r="L16" s="212"/>
      <c r="M16" s="6"/>
      <c r="N16" s="17" t="s">
        <v>26</v>
      </c>
      <c r="O16" s="71" t="s">
        <v>122</v>
      </c>
    </row>
    <row r="17" spans="1:15" ht="12.75">
      <c r="A17" s="200"/>
      <c r="B17" s="201"/>
      <c r="C17" s="213">
        <f>F17+I17</f>
        <v>18523.69</v>
      </c>
      <c r="D17" s="213"/>
      <c r="E17" s="213"/>
      <c r="F17" s="213">
        <v>17073.39</v>
      </c>
      <c r="G17" s="213"/>
      <c r="H17" s="213"/>
      <c r="I17" s="213">
        <v>1450.3</v>
      </c>
      <c r="J17" s="213"/>
      <c r="K17" s="213"/>
      <c r="L17" s="214"/>
      <c r="M17" s="6"/>
      <c r="N17" s="6"/>
      <c r="O17" s="6"/>
    </row>
    <row r="18" spans="1:15" ht="12.75">
      <c r="A18" s="118" t="s">
        <v>125</v>
      </c>
      <c r="B18" s="119"/>
      <c r="C18" s="120"/>
      <c r="D18" s="116"/>
      <c r="E18" s="117"/>
      <c r="F18" s="120">
        <v>15235.53</v>
      </c>
      <c r="G18" s="116"/>
      <c r="H18" s="117"/>
      <c r="I18" s="86"/>
      <c r="J18" s="87"/>
      <c r="K18" s="87"/>
      <c r="L18" s="88"/>
      <c r="M18" s="6"/>
      <c r="N18" s="6"/>
      <c r="O18" s="6"/>
    </row>
    <row r="19" spans="1:15" ht="25.5" customHeight="1" thickBot="1">
      <c r="A19" s="180"/>
      <c r="B19" s="181"/>
      <c r="C19" s="182"/>
      <c r="D19" s="77"/>
      <c r="E19" s="183" t="s">
        <v>27</v>
      </c>
      <c r="F19" s="184"/>
      <c r="G19" s="185"/>
      <c r="H19" s="77">
        <f>'[1]Свод'!P7</f>
        <v>0</v>
      </c>
      <c r="I19" s="186" t="s">
        <v>28</v>
      </c>
      <c r="J19" s="184"/>
      <c r="K19" s="187"/>
      <c r="L19" s="78">
        <f>'[1]Свод'!Q7</f>
        <v>0</v>
      </c>
      <c r="M19" s="6"/>
      <c r="N19" s="6"/>
      <c r="O19" s="6"/>
    </row>
    <row r="20" spans="1:15" ht="12.75">
      <c r="A20" s="19"/>
      <c r="B20" s="19"/>
      <c r="C20" s="19"/>
      <c r="D20" s="20"/>
      <c r="E20" s="21"/>
      <c r="F20" s="21"/>
      <c r="G20" s="21"/>
      <c r="H20" s="20"/>
      <c r="I20" s="22"/>
      <c r="J20" s="21"/>
      <c r="K20" s="21"/>
      <c r="L20" s="20"/>
      <c r="M20" s="6"/>
      <c r="N20" s="6"/>
      <c r="O20" s="6"/>
    </row>
    <row r="21" spans="1:15" ht="18">
      <c r="A21" s="19"/>
      <c r="B21" s="16" t="s">
        <v>29</v>
      </c>
      <c r="C21" s="16" t="s">
        <v>108</v>
      </c>
      <c r="D21" s="23" t="s">
        <v>31</v>
      </c>
      <c r="E21" s="25" t="s">
        <v>109</v>
      </c>
      <c r="F21" s="26" t="s">
        <v>33</v>
      </c>
      <c r="G21" s="26">
        <v>8</v>
      </c>
      <c r="H21" s="27" t="s">
        <v>34</v>
      </c>
      <c r="I21" s="26">
        <v>253</v>
      </c>
      <c r="J21" s="21"/>
      <c r="K21" s="21"/>
      <c r="L21" s="20"/>
      <c r="M21" s="6"/>
      <c r="N21" s="6"/>
      <c r="O21" s="6"/>
    </row>
    <row r="22" spans="1:15" ht="12.75">
      <c r="A22" s="6"/>
      <c r="B22" s="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161"/>
      <c r="B23" s="188" t="s">
        <v>35</v>
      </c>
      <c r="C23" s="190" t="s">
        <v>36</v>
      </c>
      <c r="D23" s="191"/>
      <c r="E23" s="192"/>
      <c r="F23" s="196" t="s">
        <v>22</v>
      </c>
      <c r="G23" s="197"/>
      <c r="H23" s="190" t="s">
        <v>37</v>
      </c>
      <c r="I23" s="191"/>
      <c r="J23" s="191"/>
      <c r="K23" s="191"/>
      <c r="L23" s="191"/>
      <c r="M23" s="191"/>
      <c r="N23" s="191"/>
      <c r="O23" s="192"/>
    </row>
    <row r="24" spans="1:15" ht="12.75">
      <c r="A24" s="173"/>
      <c r="B24" s="189"/>
      <c r="C24" s="193"/>
      <c r="D24" s="194"/>
      <c r="E24" s="195"/>
      <c r="F24" s="196" t="s">
        <v>38</v>
      </c>
      <c r="G24" s="197"/>
      <c r="H24" s="193"/>
      <c r="I24" s="194"/>
      <c r="J24" s="194"/>
      <c r="K24" s="194"/>
      <c r="L24" s="194"/>
      <c r="M24" s="194"/>
      <c r="N24" s="194"/>
      <c r="O24" s="195"/>
    </row>
    <row r="25" spans="1:15" ht="12.75">
      <c r="A25" s="24">
        <v>1</v>
      </c>
      <c r="B25" s="24">
        <v>2</v>
      </c>
      <c r="C25" s="127">
        <v>3</v>
      </c>
      <c r="D25" s="127"/>
      <c r="E25" s="127"/>
      <c r="F25" s="127">
        <v>4</v>
      </c>
      <c r="G25" s="127"/>
      <c r="H25" s="127">
        <v>5</v>
      </c>
      <c r="I25" s="127"/>
      <c r="J25" s="127"/>
      <c r="K25" s="127"/>
      <c r="L25" s="127"/>
      <c r="M25" s="127"/>
      <c r="N25" s="127"/>
      <c r="O25" s="127"/>
    </row>
    <row r="26" spans="1:15" ht="36">
      <c r="A26" s="28" t="s">
        <v>39</v>
      </c>
      <c r="B26" s="29" t="s">
        <v>40</v>
      </c>
      <c r="C26" s="168">
        <f>F26*2</f>
        <v>1262592</v>
      </c>
      <c r="D26" s="168"/>
      <c r="E26" s="168"/>
      <c r="F26" s="168">
        <f>K13</f>
        <v>631296</v>
      </c>
      <c r="G26" s="168"/>
      <c r="H26" s="127"/>
      <c r="I26" s="127"/>
      <c r="J26" s="127"/>
      <c r="K26" s="127"/>
      <c r="L26" s="127"/>
      <c r="M26" s="127"/>
      <c r="N26" s="127"/>
      <c r="O26" s="127"/>
    </row>
    <row r="27" spans="1:15" ht="27">
      <c r="A27" s="28" t="s">
        <v>41</v>
      </c>
      <c r="B27" s="29" t="s">
        <v>42</v>
      </c>
      <c r="C27" s="168">
        <f>F27*2</f>
        <v>1262592</v>
      </c>
      <c r="D27" s="168"/>
      <c r="E27" s="168"/>
      <c r="F27" s="168">
        <f>K13</f>
        <v>631296</v>
      </c>
      <c r="G27" s="168"/>
      <c r="H27" s="127"/>
      <c r="I27" s="127"/>
      <c r="J27" s="127"/>
      <c r="K27" s="127"/>
      <c r="L27" s="127"/>
      <c r="M27" s="127"/>
      <c r="N27" s="127"/>
      <c r="O27" s="127"/>
    </row>
    <row r="28" spans="1:15" ht="54">
      <c r="A28" s="28" t="s">
        <v>43</v>
      </c>
      <c r="B28" s="29" t="s">
        <v>44</v>
      </c>
      <c r="C28" s="179" t="s">
        <v>122</v>
      </c>
      <c r="D28" s="179"/>
      <c r="E28" s="179"/>
      <c r="F28" s="179" t="s">
        <v>122</v>
      </c>
      <c r="G28" s="179"/>
      <c r="H28" s="161"/>
      <c r="I28" s="161"/>
      <c r="J28" s="161"/>
      <c r="K28" s="161"/>
      <c r="L28" s="161"/>
      <c r="M28" s="161"/>
      <c r="N28" s="161"/>
      <c r="O28" s="161"/>
    </row>
    <row r="29" spans="1:15" ht="45">
      <c r="A29" s="30" t="s">
        <v>46</v>
      </c>
      <c r="B29" s="29" t="s">
        <v>47</v>
      </c>
      <c r="C29" s="168">
        <f>F29*2</f>
        <v>1262592</v>
      </c>
      <c r="D29" s="168"/>
      <c r="E29" s="168"/>
      <c r="F29" s="168">
        <f>K13</f>
        <v>631296</v>
      </c>
      <c r="G29" s="169"/>
      <c r="H29" s="170"/>
      <c r="I29" s="171"/>
      <c r="J29" s="171"/>
      <c r="K29" s="171"/>
      <c r="L29" s="171"/>
      <c r="M29" s="171"/>
      <c r="N29" s="171"/>
      <c r="O29" s="172"/>
    </row>
    <row r="30" spans="1:15" ht="12.75">
      <c r="A30" s="31"/>
      <c r="B30" s="32"/>
      <c r="C30" s="33"/>
      <c r="D30" s="33"/>
      <c r="E30" s="33"/>
      <c r="F30" s="33"/>
      <c r="G30" s="33"/>
      <c r="H30" s="34"/>
      <c r="I30" s="34"/>
      <c r="J30" s="34"/>
      <c r="K30" s="34"/>
      <c r="L30" s="34"/>
      <c r="M30" s="34"/>
      <c r="N30" s="34"/>
      <c r="O30" s="34"/>
    </row>
    <row r="31" spans="1:15" ht="12.75">
      <c r="A31" s="31"/>
      <c r="B31" s="32"/>
      <c r="C31" s="33"/>
      <c r="D31" s="33"/>
      <c r="E31" s="33"/>
      <c r="F31" s="33"/>
      <c r="G31" s="33"/>
      <c r="H31" s="34"/>
      <c r="I31" s="34"/>
      <c r="J31" s="34"/>
      <c r="K31" s="34"/>
      <c r="L31" s="34"/>
      <c r="M31" s="34"/>
      <c r="N31" s="34"/>
      <c r="O31" s="34"/>
    </row>
    <row r="32" spans="1:15" ht="12.75">
      <c r="A32" s="31"/>
      <c r="B32" s="32"/>
      <c r="C32" s="33"/>
      <c r="D32" s="33"/>
      <c r="E32" s="33"/>
      <c r="F32" s="33"/>
      <c r="G32" s="33"/>
      <c r="H32" s="34"/>
      <c r="I32" s="34"/>
      <c r="J32" s="34"/>
      <c r="K32" s="34"/>
      <c r="L32" s="34"/>
      <c r="M32" s="34"/>
      <c r="N32" s="34"/>
      <c r="O32" s="34"/>
    </row>
    <row r="33" spans="1:15" ht="12.75">
      <c r="A33" s="6"/>
      <c r="B33" s="1"/>
      <c r="C33" s="6"/>
      <c r="D33" s="6"/>
      <c r="E33" s="6"/>
      <c r="F33" s="13"/>
      <c r="G33" s="13"/>
      <c r="H33" s="6"/>
      <c r="I33" s="6"/>
      <c r="J33" s="6"/>
      <c r="K33" s="6"/>
      <c r="L33" s="6"/>
      <c r="M33" s="13"/>
      <c r="N33" s="13"/>
      <c r="O33" s="13"/>
    </row>
    <row r="34" spans="1:15" ht="12.75">
      <c r="A34" s="161"/>
      <c r="B34" s="174" t="s">
        <v>35</v>
      </c>
      <c r="C34" s="113" t="s">
        <v>36</v>
      </c>
      <c r="D34" s="111"/>
      <c r="E34" s="110"/>
      <c r="F34" s="176" t="s">
        <v>48</v>
      </c>
      <c r="G34" s="177"/>
      <c r="H34" s="127" t="s">
        <v>22</v>
      </c>
      <c r="I34" s="127"/>
      <c r="J34" s="127"/>
      <c r="K34" s="127"/>
      <c r="L34" s="127"/>
      <c r="M34" s="176" t="s">
        <v>49</v>
      </c>
      <c r="N34" s="178"/>
      <c r="O34" s="177"/>
    </row>
    <row r="35" spans="1:15" ht="12.75">
      <c r="A35" s="173"/>
      <c r="B35" s="175"/>
      <c r="C35" s="121"/>
      <c r="D35" s="122"/>
      <c r="E35" s="123"/>
      <c r="F35" s="165" t="s">
        <v>38</v>
      </c>
      <c r="G35" s="167"/>
      <c r="H35" s="127" t="s">
        <v>50</v>
      </c>
      <c r="I35" s="127"/>
      <c r="J35" s="127" t="s">
        <v>51</v>
      </c>
      <c r="K35" s="127"/>
      <c r="L35" s="127"/>
      <c r="M35" s="165" t="s">
        <v>52</v>
      </c>
      <c r="N35" s="166"/>
      <c r="O35" s="167"/>
    </row>
    <row r="36" spans="1:15" ht="12.75">
      <c r="A36" s="24">
        <v>1</v>
      </c>
      <c r="B36" s="24">
        <v>2</v>
      </c>
      <c r="C36" s="127">
        <v>3</v>
      </c>
      <c r="D36" s="127"/>
      <c r="E36" s="127"/>
      <c r="F36" s="127">
        <v>4</v>
      </c>
      <c r="G36" s="127"/>
      <c r="H36" s="127" t="s">
        <v>53</v>
      </c>
      <c r="I36" s="127"/>
      <c r="J36" s="127" t="s">
        <v>54</v>
      </c>
      <c r="K36" s="127"/>
      <c r="L36" s="127"/>
      <c r="M36" s="127">
        <v>5</v>
      </c>
      <c r="N36" s="127"/>
      <c r="O36" s="127"/>
    </row>
    <row r="37" spans="1:15" ht="12.75">
      <c r="A37" s="162" t="s">
        <v>55</v>
      </c>
      <c r="B37" s="26" t="s">
        <v>56</v>
      </c>
      <c r="C37" s="141">
        <f>C40+C41+C42+C43+C44+C45+C46+C47+C48+C49+C50+C51+C52+C53</f>
        <v>2704405.06</v>
      </c>
      <c r="D37" s="141"/>
      <c r="E37" s="141"/>
      <c r="F37" s="141">
        <f>F40+F41+F42+F43+F44+F45+F46+F47+F48+F49+F50+F51+F52+F53+F54</f>
        <v>1351585.86</v>
      </c>
      <c r="G37" s="141"/>
      <c r="H37" s="141">
        <f>H40</f>
        <v>158933.35</v>
      </c>
      <c r="I37" s="141"/>
      <c r="J37" s="141">
        <f>J41+J42+J43+J44+J45+J46+J47+J48+J49+J50+J51+J52+J53</f>
        <v>1192652.51</v>
      </c>
      <c r="K37" s="141"/>
      <c r="L37" s="141"/>
      <c r="M37" s="125"/>
      <c r="N37" s="127"/>
      <c r="O37" s="127"/>
    </row>
    <row r="38" spans="1:15" ht="54">
      <c r="A38" s="163"/>
      <c r="B38" s="35" t="s">
        <v>57</v>
      </c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1"/>
      <c r="N38" s="161"/>
      <c r="O38" s="161"/>
    </row>
    <row r="39" spans="1:15" ht="12.75">
      <c r="A39" s="36"/>
      <c r="B39" s="37" t="s">
        <v>58</v>
      </c>
      <c r="C39" s="141"/>
      <c r="D39" s="141"/>
      <c r="E39" s="141"/>
      <c r="F39" s="141"/>
      <c r="G39" s="145"/>
      <c r="H39" s="141"/>
      <c r="I39" s="141"/>
      <c r="J39" s="141"/>
      <c r="K39" s="145"/>
      <c r="L39" s="145"/>
      <c r="M39" s="127"/>
      <c r="N39" s="127"/>
      <c r="O39" s="127"/>
    </row>
    <row r="40" spans="1:15" ht="36">
      <c r="A40" s="38" t="s">
        <v>59</v>
      </c>
      <c r="B40" s="37" t="s">
        <v>60</v>
      </c>
      <c r="C40" s="141">
        <v>317866.7</v>
      </c>
      <c r="D40" s="141"/>
      <c r="E40" s="141"/>
      <c r="F40" s="146">
        <v>158933.35</v>
      </c>
      <c r="G40" s="148"/>
      <c r="H40" s="141">
        <f>F40</f>
        <v>158933.35</v>
      </c>
      <c r="I40" s="141"/>
      <c r="J40" s="141"/>
      <c r="K40" s="145"/>
      <c r="L40" s="145"/>
      <c r="M40" s="149"/>
      <c r="N40" s="127"/>
      <c r="O40" s="127"/>
    </row>
    <row r="41" spans="1:15" s="63" customFormat="1" ht="63.75" thickBot="1">
      <c r="A41" s="108" t="s">
        <v>61</v>
      </c>
      <c r="B41" s="64" t="s">
        <v>62</v>
      </c>
      <c r="C41" s="146">
        <v>643208.24</v>
      </c>
      <c r="D41" s="146"/>
      <c r="E41" s="146"/>
      <c r="F41" s="146">
        <v>321604.12</v>
      </c>
      <c r="G41" s="148"/>
      <c r="H41" s="146"/>
      <c r="I41" s="146"/>
      <c r="J41" s="146">
        <f>F41</f>
        <v>321604.12</v>
      </c>
      <c r="K41" s="148"/>
      <c r="L41" s="148"/>
      <c r="M41" s="156"/>
      <c r="N41" s="140"/>
      <c r="O41" s="140"/>
    </row>
    <row r="42" spans="1:15" s="63" customFormat="1" ht="37.5" thickBot="1" thickTop="1">
      <c r="A42" s="106" t="s">
        <v>63</v>
      </c>
      <c r="B42" s="107" t="s">
        <v>64</v>
      </c>
      <c r="C42" s="146">
        <v>138577.64</v>
      </c>
      <c r="D42" s="146"/>
      <c r="E42" s="146"/>
      <c r="F42" s="142">
        <v>69288.82</v>
      </c>
      <c r="G42" s="143"/>
      <c r="H42" s="235"/>
      <c r="I42" s="235"/>
      <c r="J42" s="146">
        <f aca="true" t="shared" si="0" ref="J42:J54">F42</f>
        <v>69288.82</v>
      </c>
      <c r="K42" s="148"/>
      <c r="L42" s="148"/>
      <c r="M42" s="156"/>
      <c r="N42" s="140"/>
      <c r="O42" s="140"/>
    </row>
    <row r="43" spans="1:15" s="63" customFormat="1" ht="37.5" thickBot="1" thickTop="1">
      <c r="A43" s="106" t="s">
        <v>65</v>
      </c>
      <c r="B43" s="107" t="s">
        <v>66</v>
      </c>
      <c r="C43" s="146">
        <v>82325.08</v>
      </c>
      <c r="D43" s="146"/>
      <c r="E43" s="146"/>
      <c r="F43" s="142">
        <v>41162.54</v>
      </c>
      <c r="G43" s="143"/>
      <c r="H43" s="235"/>
      <c r="I43" s="235"/>
      <c r="J43" s="146">
        <f t="shared" si="0"/>
        <v>41162.54</v>
      </c>
      <c r="K43" s="148"/>
      <c r="L43" s="148"/>
      <c r="M43" s="156"/>
      <c r="N43" s="140"/>
      <c r="O43" s="140"/>
    </row>
    <row r="44" spans="1:15" s="63" customFormat="1" ht="55.5" thickBot="1" thickTop="1">
      <c r="A44" s="106" t="s">
        <v>67</v>
      </c>
      <c r="B44" s="107" t="s">
        <v>68</v>
      </c>
      <c r="C44" s="146">
        <f>F44</f>
        <v>0</v>
      </c>
      <c r="D44" s="146"/>
      <c r="E44" s="146"/>
      <c r="F44" s="142">
        <v>0</v>
      </c>
      <c r="G44" s="143"/>
      <c r="H44" s="235"/>
      <c r="I44" s="235"/>
      <c r="J44" s="146">
        <f t="shared" si="0"/>
        <v>0</v>
      </c>
      <c r="K44" s="148"/>
      <c r="L44" s="148"/>
      <c r="M44" s="153"/>
      <c r="N44" s="154"/>
      <c r="O44" s="154"/>
    </row>
    <row r="45" spans="1:15" s="63" customFormat="1" ht="64.5" thickBot="1" thickTop="1">
      <c r="A45" s="106" t="s">
        <v>69</v>
      </c>
      <c r="B45" s="107" t="s">
        <v>70</v>
      </c>
      <c r="C45" s="146">
        <v>313918.88</v>
      </c>
      <c r="D45" s="146"/>
      <c r="E45" s="146"/>
      <c r="F45" s="142">
        <v>156959.44</v>
      </c>
      <c r="G45" s="143"/>
      <c r="H45" s="235"/>
      <c r="I45" s="235"/>
      <c r="J45" s="146">
        <f t="shared" si="0"/>
        <v>156959.44</v>
      </c>
      <c r="K45" s="148"/>
      <c r="L45" s="148"/>
      <c r="M45" s="153"/>
      <c r="N45" s="154"/>
      <c r="O45" s="154"/>
    </row>
    <row r="46" spans="1:15" ht="73.5" thickBot="1" thickTop="1">
      <c r="A46" s="41" t="s">
        <v>71</v>
      </c>
      <c r="B46" s="37" t="s">
        <v>72</v>
      </c>
      <c r="C46" s="141">
        <v>182128.2</v>
      </c>
      <c r="D46" s="141"/>
      <c r="E46" s="141"/>
      <c r="F46" s="142">
        <v>91064.1</v>
      </c>
      <c r="G46" s="143"/>
      <c r="H46" s="141"/>
      <c r="I46" s="141"/>
      <c r="J46" s="141">
        <f t="shared" si="0"/>
        <v>91064.1</v>
      </c>
      <c r="K46" s="145"/>
      <c r="L46" s="145"/>
      <c r="M46" s="246"/>
      <c r="N46" s="173"/>
      <c r="O46" s="173"/>
    </row>
    <row r="47" spans="1:15" ht="64.5" thickBot="1" thickTop="1">
      <c r="A47" s="41" t="s">
        <v>73</v>
      </c>
      <c r="B47" s="37" t="s">
        <v>74</v>
      </c>
      <c r="C47" s="141">
        <v>96288</v>
      </c>
      <c r="D47" s="141"/>
      <c r="E47" s="141"/>
      <c r="F47" s="142">
        <v>48144</v>
      </c>
      <c r="G47" s="143"/>
      <c r="H47" s="141"/>
      <c r="I47" s="141"/>
      <c r="J47" s="141">
        <f t="shared" si="0"/>
        <v>48144</v>
      </c>
      <c r="K47" s="145"/>
      <c r="L47" s="145"/>
      <c r="M47" s="246"/>
      <c r="N47" s="173"/>
      <c r="O47" s="173"/>
    </row>
    <row r="48" spans="1:15" ht="55.5" thickBot="1" thickTop="1">
      <c r="A48" s="41" t="s">
        <v>75</v>
      </c>
      <c r="B48" s="37" t="s">
        <v>76</v>
      </c>
      <c r="C48" s="141">
        <f>F48</f>
        <v>0</v>
      </c>
      <c r="D48" s="141"/>
      <c r="E48" s="141"/>
      <c r="F48" s="142">
        <v>0</v>
      </c>
      <c r="G48" s="143"/>
      <c r="H48" s="141"/>
      <c r="I48" s="141"/>
      <c r="J48" s="141">
        <f t="shared" si="0"/>
        <v>0</v>
      </c>
      <c r="K48" s="145"/>
      <c r="L48" s="145"/>
      <c r="M48" s="246"/>
      <c r="N48" s="173"/>
      <c r="O48" s="173"/>
    </row>
    <row r="49" spans="1:15" ht="64.5" thickBot="1" thickTop="1">
      <c r="A49" s="41" t="s">
        <v>77</v>
      </c>
      <c r="B49" s="37" t="s">
        <v>78</v>
      </c>
      <c r="C49" s="141">
        <f>F49</f>
        <v>0</v>
      </c>
      <c r="D49" s="141"/>
      <c r="E49" s="141"/>
      <c r="F49" s="142">
        <v>0</v>
      </c>
      <c r="G49" s="143"/>
      <c r="H49" s="141"/>
      <c r="I49" s="141"/>
      <c r="J49" s="141">
        <f t="shared" si="0"/>
        <v>0</v>
      </c>
      <c r="K49" s="145"/>
      <c r="L49" s="145"/>
      <c r="M49" s="127"/>
      <c r="N49" s="127"/>
      <c r="O49" s="127"/>
    </row>
    <row r="50" spans="1:15" ht="46.5" thickBot="1" thickTop="1">
      <c r="A50" s="41" t="s">
        <v>79</v>
      </c>
      <c r="B50" s="37" t="s">
        <v>80</v>
      </c>
      <c r="C50" s="141">
        <v>26516.12</v>
      </c>
      <c r="D50" s="141"/>
      <c r="E50" s="141"/>
      <c r="F50" s="142">
        <v>12641.39</v>
      </c>
      <c r="G50" s="143"/>
      <c r="H50" s="141"/>
      <c r="I50" s="141"/>
      <c r="J50" s="141">
        <f t="shared" si="0"/>
        <v>12641.39</v>
      </c>
      <c r="K50" s="145"/>
      <c r="L50" s="145"/>
      <c r="M50" s="149"/>
      <c r="N50" s="127"/>
      <c r="O50" s="127"/>
    </row>
    <row r="51" spans="1:15" s="63" customFormat="1" ht="64.5" thickBot="1" thickTop="1">
      <c r="A51" s="66" t="s">
        <v>81</v>
      </c>
      <c r="B51" s="64" t="s">
        <v>82</v>
      </c>
      <c r="C51" s="146">
        <v>78599</v>
      </c>
      <c r="D51" s="146"/>
      <c r="E51" s="146"/>
      <c r="F51" s="142">
        <v>39299.5</v>
      </c>
      <c r="G51" s="143"/>
      <c r="H51" s="146"/>
      <c r="I51" s="146"/>
      <c r="J51" s="146">
        <f t="shared" si="0"/>
        <v>39299.5</v>
      </c>
      <c r="K51" s="148"/>
      <c r="L51" s="148"/>
      <c r="M51" s="156"/>
      <c r="N51" s="140"/>
      <c r="O51" s="140"/>
    </row>
    <row r="52" spans="1:15" s="63" customFormat="1" ht="37.5" thickBot="1" thickTop="1">
      <c r="A52" s="66" t="s">
        <v>83</v>
      </c>
      <c r="B52" s="64" t="s">
        <v>84</v>
      </c>
      <c r="C52" s="146">
        <v>818347.14</v>
      </c>
      <c r="D52" s="146"/>
      <c r="E52" s="146"/>
      <c r="F52" s="142">
        <v>409173.57</v>
      </c>
      <c r="G52" s="143"/>
      <c r="H52" s="146"/>
      <c r="I52" s="146"/>
      <c r="J52" s="146">
        <f t="shared" si="0"/>
        <v>409173.57</v>
      </c>
      <c r="K52" s="148"/>
      <c r="L52" s="148"/>
      <c r="M52" s="156"/>
      <c r="N52" s="140"/>
      <c r="O52" s="140"/>
    </row>
    <row r="53" spans="1:15" ht="46.5" thickBot="1" thickTop="1">
      <c r="A53" s="41" t="s">
        <v>85</v>
      </c>
      <c r="B53" s="37" t="s">
        <v>86</v>
      </c>
      <c r="C53" s="141">
        <v>6630.06</v>
      </c>
      <c r="D53" s="141"/>
      <c r="E53" s="141"/>
      <c r="F53" s="142">
        <v>3315.03</v>
      </c>
      <c r="G53" s="143"/>
      <c r="H53" s="141"/>
      <c r="I53" s="141"/>
      <c r="J53" s="141">
        <f t="shared" si="0"/>
        <v>3315.03</v>
      </c>
      <c r="K53" s="145"/>
      <c r="L53" s="145"/>
      <c r="M53" s="149"/>
      <c r="N53" s="127"/>
      <c r="O53" s="127"/>
    </row>
    <row r="54" spans="1:15" ht="64.5" thickBot="1" thickTop="1">
      <c r="A54" s="42" t="s">
        <v>87</v>
      </c>
      <c r="B54" s="43" t="s">
        <v>88</v>
      </c>
      <c r="C54" s="234">
        <v>0</v>
      </c>
      <c r="D54" s="234"/>
      <c r="E54" s="234"/>
      <c r="F54" s="241">
        <v>0</v>
      </c>
      <c r="G54" s="241"/>
      <c r="H54" s="234"/>
      <c r="I54" s="234"/>
      <c r="J54" s="141">
        <f t="shared" si="0"/>
        <v>0</v>
      </c>
      <c r="K54" s="145"/>
      <c r="L54" s="145"/>
      <c r="M54" s="115"/>
      <c r="N54" s="115"/>
      <c r="O54" s="115"/>
    </row>
    <row r="55" spans="1:15" ht="13.5" thickTop="1">
      <c r="A55" s="44"/>
      <c r="B55" s="45" t="s">
        <v>126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6"/>
    </row>
    <row r="56" spans="1:15" ht="12.75">
      <c r="A56" s="112" t="s">
        <v>89</v>
      </c>
      <c r="B56" s="113" t="s">
        <v>90</v>
      </c>
      <c r="C56" s="111"/>
      <c r="D56" s="111"/>
      <c r="E56" s="111"/>
      <c r="F56" s="111"/>
      <c r="G56" s="110"/>
      <c r="H56" s="124" t="s">
        <v>91</v>
      </c>
      <c r="I56" s="126">
        <v>5453578.28</v>
      </c>
      <c r="J56" s="126"/>
      <c r="K56" s="127" t="s">
        <v>22</v>
      </c>
      <c r="L56" s="127"/>
      <c r="M56" s="127"/>
      <c r="N56" s="127"/>
      <c r="O56" s="127"/>
    </row>
    <row r="57" spans="1:15" ht="12.75">
      <c r="A57" s="112"/>
      <c r="B57" s="121"/>
      <c r="C57" s="122"/>
      <c r="D57" s="122"/>
      <c r="E57" s="122"/>
      <c r="F57" s="122"/>
      <c r="G57" s="123"/>
      <c r="H57" s="124"/>
      <c r="I57" s="126"/>
      <c r="J57" s="126"/>
      <c r="K57" s="126" t="s">
        <v>92</v>
      </c>
      <c r="L57" s="126"/>
      <c r="M57" s="89">
        <f>I56/4</f>
        <v>1363394.57</v>
      </c>
      <c r="N57" s="89" t="s">
        <v>16</v>
      </c>
      <c r="O57" s="89">
        <f>M57/3</f>
        <v>454464.8566666667</v>
      </c>
    </row>
    <row r="58" spans="1:15" ht="12.75">
      <c r="A58" s="112"/>
      <c r="B58" s="127" t="s">
        <v>93</v>
      </c>
      <c r="C58" s="127"/>
      <c r="D58" s="127"/>
      <c r="E58" s="127"/>
      <c r="F58" s="127"/>
      <c r="G58" s="127"/>
      <c r="H58" s="41" t="s">
        <v>91</v>
      </c>
      <c r="I58" s="126">
        <v>5025723.0804</v>
      </c>
      <c r="J58" s="126"/>
      <c r="K58" s="126" t="s">
        <v>92</v>
      </c>
      <c r="L58" s="126"/>
      <c r="M58" s="89">
        <v>1256430.7701</v>
      </c>
      <c r="N58" s="89" t="s">
        <v>16</v>
      </c>
      <c r="O58" s="89">
        <v>418810.2567</v>
      </c>
    </row>
    <row r="59" spans="1:15" ht="12.75">
      <c r="A59" s="47"/>
      <c r="B59" s="48"/>
      <c r="C59" s="48"/>
      <c r="D59" s="48"/>
      <c r="E59" s="48"/>
      <c r="F59" s="48"/>
      <c r="G59" s="48"/>
      <c r="H59" s="48"/>
      <c r="I59" s="91"/>
      <c r="J59" s="91"/>
      <c r="K59" s="91"/>
      <c r="L59" s="91"/>
      <c r="M59" s="91"/>
      <c r="N59" s="91"/>
      <c r="O59" s="93"/>
    </row>
    <row r="60" spans="1:15" ht="12.75">
      <c r="A60" s="47"/>
      <c r="B60" s="114" t="s">
        <v>94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48"/>
      <c r="O60" s="49"/>
    </row>
    <row r="61" spans="1:15" ht="12.75">
      <c r="A61" s="47"/>
      <c r="B61" s="114" t="s">
        <v>95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48"/>
      <c r="O61" s="49"/>
    </row>
    <row r="62" spans="1:15" ht="12.75">
      <c r="A62" s="47"/>
      <c r="B62" s="114" t="s">
        <v>96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48"/>
      <c r="O62" s="49"/>
    </row>
    <row r="63" spans="1:15" ht="12.75">
      <c r="A63" s="47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</row>
    <row r="64" spans="1:15" s="101" customFormat="1" ht="12.75" customHeight="1">
      <c r="A64" s="97"/>
      <c r="B64" s="129" t="s">
        <v>127</v>
      </c>
      <c r="C64" s="129"/>
      <c r="D64" s="129"/>
      <c r="E64" s="98"/>
      <c r="F64" s="99"/>
      <c r="G64" s="99" t="s">
        <v>128</v>
      </c>
      <c r="H64" s="131" t="s">
        <v>129</v>
      </c>
      <c r="I64" s="132"/>
      <c r="J64" s="98"/>
      <c r="K64" s="98"/>
      <c r="L64" s="98"/>
      <c r="M64" s="98"/>
      <c r="N64" s="98"/>
      <c r="O64" s="100"/>
    </row>
    <row r="65" spans="1:15" s="101" customFormat="1" ht="14.25" customHeight="1">
      <c r="A65" s="97"/>
      <c r="B65" s="129" t="s">
        <v>130</v>
      </c>
      <c r="C65" s="129"/>
      <c r="D65" s="129"/>
      <c r="E65" s="98"/>
      <c r="F65" s="99"/>
      <c r="G65" s="99" t="s">
        <v>128</v>
      </c>
      <c r="H65" s="131" t="s">
        <v>131</v>
      </c>
      <c r="I65" s="132"/>
      <c r="J65" s="98"/>
      <c r="K65" s="98"/>
      <c r="L65" s="98"/>
      <c r="M65" s="98"/>
      <c r="N65" s="98"/>
      <c r="O65" s="100"/>
    </row>
    <row r="66" spans="1:15" ht="12.75">
      <c r="A66" s="47"/>
      <c r="B66" s="48" t="s">
        <v>132</v>
      </c>
      <c r="C66" s="48"/>
      <c r="D66" s="48"/>
      <c r="E66" s="48"/>
      <c r="F66" s="102"/>
      <c r="G66" s="102"/>
      <c r="H66" s="48"/>
      <c r="I66" s="48"/>
      <c r="J66" s="48"/>
      <c r="K66" s="48"/>
      <c r="L66" s="48"/>
      <c r="M66" s="48"/>
      <c r="N66" s="48"/>
      <c r="O66" s="49"/>
    </row>
    <row r="67" spans="1:15" ht="12.75">
      <c r="A67" s="47"/>
      <c r="B67" s="48"/>
      <c r="C67" s="48"/>
      <c r="D67" s="48"/>
      <c r="E67" s="48"/>
      <c r="F67" s="102"/>
      <c r="G67" s="102"/>
      <c r="H67" s="48"/>
      <c r="I67" s="48"/>
      <c r="J67" s="130"/>
      <c r="K67" s="130"/>
      <c r="L67" s="130"/>
      <c r="M67" s="130"/>
      <c r="N67" s="130"/>
      <c r="O67" s="49"/>
    </row>
    <row r="68" spans="1:15" ht="12.75">
      <c r="A68" s="50"/>
      <c r="B68" s="51"/>
      <c r="C68" s="51"/>
      <c r="D68" s="51"/>
      <c r="E68" s="51"/>
      <c r="F68" s="103"/>
      <c r="G68" s="103"/>
      <c r="H68" s="51"/>
      <c r="I68" s="51"/>
      <c r="J68" s="128"/>
      <c r="K68" s="128"/>
      <c r="L68" s="128"/>
      <c r="M68" s="128"/>
      <c r="N68" s="128"/>
      <c r="O68" s="52"/>
    </row>
  </sheetData>
  <sheetProtection/>
  <mergeCells count="170">
    <mergeCell ref="F18:H18"/>
    <mergeCell ref="J1:O1"/>
    <mergeCell ref="J2:O2"/>
    <mergeCell ref="J3:O3"/>
    <mergeCell ref="J4:O4"/>
    <mergeCell ref="A5:O5"/>
    <mergeCell ref="A6:O6"/>
    <mergeCell ref="A7:O7"/>
    <mergeCell ref="A8:O8"/>
    <mergeCell ref="A9:C9"/>
    <mergeCell ref="F9:O9"/>
    <mergeCell ref="A11:M11"/>
    <mergeCell ref="N11:O12"/>
    <mergeCell ref="A12:D13"/>
    <mergeCell ref="E12:F12"/>
    <mergeCell ref="H12:M12"/>
    <mergeCell ref="E13:F13"/>
    <mergeCell ref="A15:B17"/>
    <mergeCell ref="C15:E16"/>
    <mergeCell ref="F15:L15"/>
    <mergeCell ref="F16:H16"/>
    <mergeCell ref="I16:L16"/>
    <mergeCell ref="C17:E17"/>
    <mergeCell ref="F17:H17"/>
    <mergeCell ref="I17:L17"/>
    <mergeCell ref="A19:C19"/>
    <mergeCell ref="E19:G19"/>
    <mergeCell ref="I19:K19"/>
    <mergeCell ref="A23:A24"/>
    <mergeCell ref="B23:B24"/>
    <mergeCell ref="C23:E24"/>
    <mergeCell ref="F23:G23"/>
    <mergeCell ref="H23:O24"/>
    <mergeCell ref="F24:G24"/>
    <mergeCell ref="C25:E25"/>
    <mergeCell ref="F25:G25"/>
    <mergeCell ref="H25:O25"/>
    <mergeCell ref="C26:E26"/>
    <mergeCell ref="F26:G26"/>
    <mergeCell ref="H26:O26"/>
    <mergeCell ref="C27:E27"/>
    <mergeCell ref="F27:G27"/>
    <mergeCell ref="H27:O27"/>
    <mergeCell ref="C28:E28"/>
    <mergeCell ref="F28:G28"/>
    <mergeCell ref="H28:O28"/>
    <mergeCell ref="C29:E29"/>
    <mergeCell ref="F29:G29"/>
    <mergeCell ref="H29:O29"/>
    <mergeCell ref="A34:A35"/>
    <mergeCell ref="B34:B35"/>
    <mergeCell ref="C34:E35"/>
    <mergeCell ref="F34:G34"/>
    <mergeCell ref="H34:L34"/>
    <mergeCell ref="M34:O34"/>
    <mergeCell ref="F35:G35"/>
    <mergeCell ref="H35:I35"/>
    <mergeCell ref="J35:L35"/>
    <mergeCell ref="M35:O35"/>
    <mergeCell ref="C36:E36"/>
    <mergeCell ref="F36:G36"/>
    <mergeCell ref="H36:I36"/>
    <mergeCell ref="J36:L36"/>
    <mergeCell ref="M36:O36"/>
    <mergeCell ref="A37:A38"/>
    <mergeCell ref="C37:E38"/>
    <mergeCell ref="F37:G38"/>
    <mergeCell ref="H37:I38"/>
    <mergeCell ref="J37:L38"/>
    <mergeCell ref="M37:O38"/>
    <mergeCell ref="C39:E39"/>
    <mergeCell ref="F39:G39"/>
    <mergeCell ref="H39:I39"/>
    <mergeCell ref="J39:L39"/>
    <mergeCell ref="M39:O39"/>
    <mergeCell ref="M40:O40"/>
    <mergeCell ref="C41:E41"/>
    <mergeCell ref="F41:G41"/>
    <mergeCell ref="H41:I41"/>
    <mergeCell ref="J41:L41"/>
    <mergeCell ref="M41:O41"/>
    <mergeCell ref="C40:E40"/>
    <mergeCell ref="F40:G40"/>
    <mergeCell ref="H40:I40"/>
    <mergeCell ref="J40:L40"/>
    <mergeCell ref="M42:O42"/>
    <mergeCell ref="C43:E43"/>
    <mergeCell ref="F43:G43"/>
    <mergeCell ref="H43:I43"/>
    <mergeCell ref="J43:L43"/>
    <mergeCell ref="M43:O43"/>
    <mergeCell ref="C42:E42"/>
    <mergeCell ref="F42:G42"/>
    <mergeCell ref="H42:I42"/>
    <mergeCell ref="J42:L42"/>
    <mergeCell ref="M44:O44"/>
    <mergeCell ref="C45:E45"/>
    <mergeCell ref="F45:G45"/>
    <mergeCell ref="H45:I45"/>
    <mergeCell ref="J45:L45"/>
    <mergeCell ref="M45:O45"/>
    <mergeCell ref="C44:E44"/>
    <mergeCell ref="F44:G44"/>
    <mergeCell ref="H44:I44"/>
    <mergeCell ref="J44:L44"/>
    <mergeCell ref="M46:O46"/>
    <mergeCell ref="C47:E47"/>
    <mergeCell ref="F47:G47"/>
    <mergeCell ref="H47:I47"/>
    <mergeCell ref="J47:L47"/>
    <mergeCell ref="M47:O47"/>
    <mergeCell ref="C46:E46"/>
    <mergeCell ref="F46:G46"/>
    <mergeCell ref="H46:I46"/>
    <mergeCell ref="J46:L46"/>
    <mergeCell ref="M48:O48"/>
    <mergeCell ref="C49:E49"/>
    <mergeCell ref="F49:G49"/>
    <mergeCell ref="H49:I49"/>
    <mergeCell ref="J49:L49"/>
    <mergeCell ref="M49:O49"/>
    <mergeCell ref="C48:E48"/>
    <mergeCell ref="F48:G48"/>
    <mergeCell ref="H48:I48"/>
    <mergeCell ref="J48:L48"/>
    <mergeCell ref="M50:O50"/>
    <mergeCell ref="C51:E51"/>
    <mergeCell ref="F51:G51"/>
    <mergeCell ref="H51:I51"/>
    <mergeCell ref="J51:L51"/>
    <mergeCell ref="M51:O51"/>
    <mergeCell ref="C50:E50"/>
    <mergeCell ref="F50:G50"/>
    <mergeCell ref="H50:I50"/>
    <mergeCell ref="J50:L50"/>
    <mergeCell ref="M52:O52"/>
    <mergeCell ref="C53:E53"/>
    <mergeCell ref="F53:G53"/>
    <mergeCell ref="H53:I53"/>
    <mergeCell ref="J53:L53"/>
    <mergeCell ref="M53:O53"/>
    <mergeCell ref="C52:E52"/>
    <mergeCell ref="F52:G52"/>
    <mergeCell ref="H52:I52"/>
    <mergeCell ref="J52:L52"/>
    <mergeCell ref="C54:E54"/>
    <mergeCell ref="F54:G54"/>
    <mergeCell ref="H54:I54"/>
    <mergeCell ref="J54:L54"/>
    <mergeCell ref="K57:L57"/>
    <mergeCell ref="B58:G58"/>
    <mergeCell ref="I58:J58"/>
    <mergeCell ref="K58:L58"/>
    <mergeCell ref="J68:N68"/>
    <mergeCell ref="B62:M62"/>
    <mergeCell ref="B64:D64"/>
    <mergeCell ref="B65:D65"/>
    <mergeCell ref="J67:N67"/>
    <mergeCell ref="H64:I64"/>
    <mergeCell ref="H65:I65"/>
    <mergeCell ref="A18:B18"/>
    <mergeCell ref="C18:E18"/>
    <mergeCell ref="B60:M60"/>
    <mergeCell ref="B61:M61"/>
    <mergeCell ref="M54:O54"/>
    <mergeCell ref="A56:A58"/>
    <mergeCell ref="B56:G57"/>
    <mergeCell ref="H56:H57"/>
    <mergeCell ref="I56:J57"/>
    <mergeCell ref="K56:O56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O68"/>
  <sheetViews>
    <sheetView zoomScalePageLayoutView="0" workbookViewId="0" topLeftCell="A8">
      <selection activeCell="C54" sqref="C54:E54"/>
    </sheetView>
  </sheetViews>
  <sheetFormatPr defaultColWidth="9.140625" defaultRowHeight="12.75"/>
  <cols>
    <col min="1" max="1" width="5.7109375" style="0" bestFit="1" customWidth="1"/>
    <col min="2" max="2" width="24.421875" style="0" customWidth="1"/>
    <col min="3" max="3" width="9.00390625" style="0" customWidth="1"/>
    <col min="4" max="4" width="7.7109375" style="0" customWidth="1"/>
    <col min="5" max="5" width="9.7109375" style="0" customWidth="1"/>
    <col min="6" max="6" width="6.00390625" style="0" customWidth="1"/>
    <col min="7" max="7" width="15.00390625" style="0" customWidth="1"/>
    <col min="8" max="8" width="6.140625" style="0" customWidth="1"/>
    <col min="9" max="9" width="9.28125" style="0" customWidth="1"/>
    <col min="10" max="10" width="8.140625" style="0" customWidth="1"/>
    <col min="11" max="11" width="8.7109375" style="0" customWidth="1"/>
    <col min="12" max="12" width="8.140625" style="0" customWidth="1"/>
    <col min="13" max="13" width="9.7109375" style="0" customWidth="1"/>
    <col min="14" max="14" width="6.00390625" style="0" customWidth="1"/>
    <col min="15" max="15" width="11.28125" style="0" customWidth="1"/>
  </cols>
  <sheetData>
    <row r="1" spans="1:15" ht="12.75">
      <c r="A1" s="1"/>
      <c r="B1" s="1"/>
      <c r="C1" s="2"/>
      <c r="D1" s="2"/>
      <c r="E1" s="2"/>
      <c r="F1" s="2"/>
      <c r="G1" s="2"/>
      <c r="H1" s="2"/>
      <c r="I1" s="2"/>
      <c r="J1" s="229" t="s">
        <v>0</v>
      </c>
      <c r="K1" s="229"/>
      <c r="L1" s="229"/>
      <c r="M1" s="229"/>
      <c r="N1" s="229"/>
      <c r="O1" s="229"/>
    </row>
    <row r="2" spans="1:15" ht="12.75">
      <c r="A2" s="1"/>
      <c r="B2" s="1"/>
      <c r="C2" s="2"/>
      <c r="D2" s="2"/>
      <c r="E2" s="2"/>
      <c r="F2" s="2"/>
      <c r="G2" s="2"/>
      <c r="H2" s="2"/>
      <c r="I2" s="2"/>
      <c r="J2" s="229" t="s">
        <v>1</v>
      </c>
      <c r="K2" s="229"/>
      <c r="L2" s="229"/>
      <c r="M2" s="229"/>
      <c r="N2" s="229"/>
      <c r="O2" s="229"/>
    </row>
    <row r="3" spans="1:15" ht="12.75">
      <c r="A3" s="1"/>
      <c r="B3" s="1"/>
      <c r="C3" s="3"/>
      <c r="D3" s="3"/>
      <c r="E3" s="3"/>
      <c r="F3" s="3"/>
      <c r="G3" s="3"/>
      <c r="H3" s="3"/>
      <c r="I3" s="3"/>
      <c r="J3" s="230" t="s">
        <v>2</v>
      </c>
      <c r="K3" s="230"/>
      <c r="L3" s="230"/>
      <c r="M3" s="230"/>
      <c r="N3" s="230"/>
      <c r="O3" s="230"/>
    </row>
    <row r="4" spans="1:15" ht="12.75">
      <c r="A4" s="1"/>
      <c r="B4" s="1"/>
      <c r="C4" s="2"/>
      <c r="D4" s="2"/>
      <c r="E4" s="2"/>
      <c r="F4" s="2"/>
      <c r="G4" s="2"/>
      <c r="H4" s="2"/>
      <c r="I4" s="2"/>
      <c r="J4" s="230" t="s">
        <v>3</v>
      </c>
      <c r="K4" s="230"/>
      <c r="L4" s="230"/>
      <c r="M4" s="230"/>
      <c r="N4" s="230"/>
      <c r="O4" s="230"/>
    </row>
    <row r="5" spans="1:15" ht="12.75">
      <c r="A5" s="231" t="s">
        <v>4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</row>
    <row r="6" spans="1:15" ht="12.75">
      <c r="A6" s="231" t="s">
        <v>5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</row>
    <row r="7" spans="1:15" ht="12.75">
      <c r="A7" s="231" t="s">
        <v>6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</row>
    <row r="8" spans="1:15" ht="12.75">
      <c r="A8" s="231" t="s">
        <v>7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</row>
    <row r="9" spans="1:15" ht="12.75">
      <c r="A9" s="233" t="s">
        <v>8</v>
      </c>
      <c r="B9" s="233"/>
      <c r="C9" s="233"/>
      <c r="D9" s="5" t="s">
        <v>133</v>
      </c>
      <c r="E9" s="4"/>
      <c r="F9" s="215" t="s">
        <v>123</v>
      </c>
      <c r="G9" s="215"/>
      <c r="H9" s="215"/>
      <c r="I9" s="215"/>
      <c r="J9" s="215"/>
      <c r="K9" s="215"/>
      <c r="L9" s="215"/>
      <c r="M9" s="215"/>
      <c r="N9" s="215"/>
      <c r="O9" s="215"/>
    </row>
    <row r="10" spans="1:15" ht="13.5" thickBot="1">
      <c r="A10" s="6"/>
      <c r="B10" s="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3.5" thickBot="1">
      <c r="A11" s="216" t="s">
        <v>124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8"/>
      <c r="N11" s="219" t="s">
        <v>9</v>
      </c>
      <c r="O11" s="220"/>
    </row>
    <row r="12" spans="1:15" ht="13.5" thickBot="1">
      <c r="A12" s="221" t="s">
        <v>10</v>
      </c>
      <c r="B12" s="222"/>
      <c r="C12" s="222"/>
      <c r="D12" s="222"/>
      <c r="E12" s="205" t="s">
        <v>11</v>
      </c>
      <c r="F12" s="207"/>
      <c r="G12" s="7" t="s">
        <v>12</v>
      </c>
      <c r="H12" s="226" t="s">
        <v>13</v>
      </c>
      <c r="I12" s="222"/>
      <c r="J12" s="222"/>
      <c r="K12" s="222"/>
      <c r="L12" s="222"/>
      <c r="M12" s="227"/>
      <c r="N12" s="183"/>
      <c r="O12" s="187"/>
    </row>
    <row r="13" spans="1:15" ht="13.5" thickBot="1">
      <c r="A13" s="223"/>
      <c r="B13" s="224"/>
      <c r="C13" s="224"/>
      <c r="D13" s="225"/>
      <c r="E13" s="228">
        <v>40945</v>
      </c>
      <c r="F13" s="224"/>
      <c r="G13" s="8">
        <v>4</v>
      </c>
      <c r="H13" s="9" t="s">
        <v>14</v>
      </c>
      <c r="I13" s="83">
        <f>K13*4</f>
        <v>349404</v>
      </c>
      <c r="J13" s="84" t="s">
        <v>15</v>
      </c>
      <c r="K13" s="83">
        <f>M13*3</f>
        <v>87351</v>
      </c>
      <c r="L13" s="84" t="s">
        <v>16</v>
      </c>
      <c r="M13" s="90">
        <v>29117</v>
      </c>
      <c r="N13" s="10" t="s">
        <v>17</v>
      </c>
      <c r="O13" s="69" t="s">
        <v>122</v>
      </c>
    </row>
    <row r="14" spans="1:15" ht="20.25" thickBot="1">
      <c r="A14" s="6"/>
      <c r="B14" s="1"/>
      <c r="C14" s="53" t="s">
        <v>110</v>
      </c>
      <c r="D14" s="6"/>
      <c r="E14" s="6"/>
      <c r="F14" s="6"/>
      <c r="G14" s="13"/>
      <c r="H14" s="13"/>
      <c r="I14" s="13"/>
      <c r="J14" s="6"/>
      <c r="K14" s="6"/>
      <c r="L14" s="6"/>
      <c r="M14" s="6"/>
      <c r="N14" s="14" t="s">
        <v>19</v>
      </c>
      <c r="O14" s="70">
        <v>22.26</v>
      </c>
    </row>
    <row r="15" spans="1:15" ht="13.5" thickBot="1">
      <c r="A15" s="198" t="s">
        <v>20</v>
      </c>
      <c r="B15" s="199"/>
      <c r="C15" s="202" t="s">
        <v>21</v>
      </c>
      <c r="D15" s="203"/>
      <c r="E15" s="204"/>
      <c r="F15" s="208" t="s">
        <v>22</v>
      </c>
      <c r="G15" s="208"/>
      <c r="H15" s="208"/>
      <c r="I15" s="208"/>
      <c r="J15" s="208"/>
      <c r="K15" s="208"/>
      <c r="L15" s="209"/>
      <c r="M15" s="6"/>
      <c r="N15" s="14" t="s">
        <v>23</v>
      </c>
      <c r="O15" s="70" t="s">
        <v>122</v>
      </c>
    </row>
    <row r="16" spans="1:15" ht="13.5" thickBot="1">
      <c r="A16" s="200"/>
      <c r="B16" s="201"/>
      <c r="C16" s="205"/>
      <c r="D16" s="206"/>
      <c r="E16" s="207"/>
      <c r="F16" s="112" t="s">
        <v>24</v>
      </c>
      <c r="G16" s="112"/>
      <c r="H16" s="112"/>
      <c r="I16" s="210" t="s">
        <v>25</v>
      </c>
      <c r="J16" s="211"/>
      <c r="K16" s="211"/>
      <c r="L16" s="212"/>
      <c r="M16" s="6"/>
      <c r="N16" s="17" t="s">
        <v>26</v>
      </c>
      <c r="O16" s="71" t="s">
        <v>122</v>
      </c>
    </row>
    <row r="17" spans="1:15" ht="12.75">
      <c r="A17" s="200"/>
      <c r="B17" s="201"/>
      <c r="C17" s="213">
        <f>F17+I17</f>
        <v>5444.2</v>
      </c>
      <c r="D17" s="213"/>
      <c r="E17" s="213"/>
      <c r="F17" s="213">
        <v>4497.4</v>
      </c>
      <c r="G17" s="213"/>
      <c r="H17" s="213"/>
      <c r="I17" s="213">
        <v>946.8</v>
      </c>
      <c r="J17" s="213"/>
      <c r="K17" s="213"/>
      <c r="L17" s="214"/>
      <c r="M17" s="6"/>
      <c r="N17" s="6"/>
      <c r="O17" s="6"/>
    </row>
    <row r="18" spans="1:15" ht="12.75">
      <c r="A18" s="118" t="s">
        <v>125</v>
      </c>
      <c r="B18" s="119"/>
      <c r="C18" s="120"/>
      <c r="D18" s="116"/>
      <c r="E18" s="117"/>
      <c r="F18" s="120">
        <v>2372</v>
      </c>
      <c r="G18" s="116"/>
      <c r="H18" s="117"/>
      <c r="I18" s="86"/>
      <c r="J18" s="87"/>
      <c r="K18" s="87"/>
      <c r="L18" s="88"/>
      <c r="M18" s="6"/>
      <c r="N18" s="6"/>
      <c r="O18" s="6"/>
    </row>
    <row r="19" spans="1:15" ht="13.5" thickBot="1">
      <c r="A19" s="180"/>
      <c r="B19" s="181"/>
      <c r="C19" s="182"/>
      <c r="D19" s="77"/>
      <c r="E19" s="183" t="s">
        <v>27</v>
      </c>
      <c r="F19" s="184"/>
      <c r="G19" s="185"/>
      <c r="H19" s="77">
        <f>'[1]Свод'!P7</f>
        <v>0</v>
      </c>
      <c r="I19" s="186" t="s">
        <v>28</v>
      </c>
      <c r="J19" s="184"/>
      <c r="K19" s="187"/>
      <c r="L19" s="78">
        <f>'[1]Свод'!Q7</f>
        <v>0</v>
      </c>
      <c r="M19" s="6"/>
      <c r="N19" s="6"/>
      <c r="O19" s="6"/>
    </row>
    <row r="20" spans="1:15" ht="12.75">
      <c r="A20" s="19"/>
      <c r="B20" s="19"/>
      <c r="C20" s="19"/>
      <c r="D20" s="20"/>
      <c r="E20" s="21"/>
      <c r="F20" s="21"/>
      <c r="G20" s="21"/>
      <c r="H20" s="20"/>
      <c r="I20" s="22"/>
      <c r="J20" s="21"/>
      <c r="K20" s="21"/>
      <c r="L20" s="20"/>
      <c r="M20" s="6"/>
      <c r="N20" s="6"/>
      <c r="O20" s="6"/>
    </row>
    <row r="21" spans="1:15" ht="18">
      <c r="A21" s="19"/>
      <c r="B21" s="16" t="s">
        <v>29</v>
      </c>
      <c r="C21" s="16" t="s">
        <v>111</v>
      </c>
      <c r="D21" s="23" t="s">
        <v>31</v>
      </c>
      <c r="E21" s="25" t="s">
        <v>112</v>
      </c>
      <c r="F21" s="26" t="s">
        <v>33</v>
      </c>
      <c r="G21" s="26">
        <v>3</v>
      </c>
      <c r="H21" s="27" t="s">
        <v>34</v>
      </c>
      <c r="I21" s="26">
        <v>70</v>
      </c>
      <c r="J21" s="21"/>
      <c r="K21" s="21"/>
      <c r="L21" s="20"/>
      <c r="M21" s="6"/>
      <c r="N21" s="6"/>
      <c r="O21" s="6"/>
    </row>
    <row r="22" spans="1:15" ht="12.75">
      <c r="A22" s="6"/>
      <c r="B22" s="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161"/>
      <c r="B23" s="188" t="s">
        <v>35</v>
      </c>
      <c r="C23" s="190" t="s">
        <v>36</v>
      </c>
      <c r="D23" s="191"/>
      <c r="E23" s="192"/>
      <c r="F23" s="196" t="s">
        <v>22</v>
      </c>
      <c r="G23" s="197"/>
      <c r="H23" s="190" t="s">
        <v>37</v>
      </c>
      <c r="I23" s="191"/>
      <c r="J23" s="191"/>
      <c r="K23" s="191"/>
      <c r="L23" s="191"/>
      <c r="M23" s="191"/>
      <c r="N23" s="191"/>
      <c r="O23" s="192"/>
    </row>
    <row r="24" spans="1:15" ht="12.75">
      <c r="A24" s="173"/>
      <c r="B24" s="189"/>
      <c r="C24" s="193"/>
      <c r="D24" s="194"/>
      <c r="E24" s="195"/>
      <c r="F24" s="196" t="s">
        <v>38</v>
      </c>
      <c r="G24" s="197"/>
      <c r="H24" s="193"/>
      <c r="I24" s="194"/>
      <c r="J24" s="194"/>
      <c r="K24" s="194"/>
      <c r="L24" s="194"/>
      <c r="M24" s="194"/>
      <c r="N24" s="194"/>
      <c r="O24" s="195"/>
    </row>
    <row r="25" spans="1:15" ht="12.75">
      <c r="A25" s="24">
        <v>1</v>
      </c>
      <c r="B25" s="24">
        <v>2</v>
      </c>
      <c r="C25" s="127">
        <v>3</v>
      </c>
      <c r="D25" s="127"/>
      <c r="E25" s="127"/>
      <c r="F25" s="127">
        <v>4</v>
      </c>
      <c r="G25" s="127"/>
      <c r="H25" s="127">
        <v>5</v>
      </c>
      <c r="I25" s="127"/>
      <c r="J25" s="127"/>
      <c r="K25" s="127"/>
      <c r="L25" s="127"/>
      <c r="M25" s="127"/>
      <c r="N25" s="127"/>
      <c r="O25" s="127"/>
    </row>
    <row r="26" spans="1:15" ht="36">
      <c r="A26" s="28" t="s">
        <v>39</v>
      </c>
      <c r="B26" s="29" t="s">
        <v>40</v>
      </c>
      <c r="C26" s="168">
        <f>F26*2</f>
        <v>174702</v>
      </c>
      <c r="D26" s="168"/>
      <c r="E26" s="168"/>
      <c r="F26" s="168">
        <f>K13</f>
        <v>87351</v>
      </c>
      <c r="G26" s="168"/>
      <c r="H26" s="127"/>
      <c r="I26" s="127"/>
      <c r="J26" s="127"/>
      <c r="K26" s="127"/>
      <c r="L26" s="127"/>
      <c r="M26" s="127"/>
      <c r="N26" s="127"/>
      <c r="O26" s="127"/>
    </row>
    <row r="27" spans="1:15" ht="27">
      <c r="A27" s="28" t="s">
        <v>41</v>
      </c>
      <c r="B27" s="29" t="s">
        <v>42</v>
      </c>
      <c r="C27" s="168">
        <f>F27*2</f>
        <v>174702</v>
      </c>
      <c r="D27" s="168"/>
      <c r="E27" s="168"/>
      <c r="F27" s="168">
        <f>K13</f>
        <v>87351</v>
      </c>
      <c r="G27" s="168"/>
      <c r="H27" s="127"/>
      <c r="I27" s="127"/>
      <c r="J27" s="127"/>
      <c r="K27" s="127"/>
      <c r="L27" s="127"/>
      <c r="M27" s="127"/>
      <c r="N27" s="127"/>
      <c r="O27" s="127"/>
    </row>
    <row r="28" spans="1:15" ht="54">
      <c r="A28" s="28" t="s">
        <v>43</v>
      </c>
      <c r="B28" s="29" t="s">
        <v>44</v>
      </c>
      <c r="C28" s="179" t="s">
        <v>122</v>
      </c>
      <c r="D28" s="179"/>
      <c r="E28" s="179"/>
      <c r="F28" s="179" t="s">
        <v>122</v>
      </c>
      <c r="G28" s="179"/>
      <c r="H28" s="161"/>
      <c r="I28" s="161"/>
      <c r="J28" s="161"/>
      <c r="K28" s="161"/>
      <c r="L28" s="161"/>
      <c r="M28" s="161"/>
      <c r="N28" s="161"/>
      <c r="O28" s="161"/>
    </row>
    <row r="29" spans="1:15" ht="45">
      <c r="A29" s="30" t="s">
        <v>46</v>
      </c>
      <c r="B29" s="29" t="s">
        <v>47</v>
      </c>
      <c r="C29" s="168">
        <f>F29*2</f>
        <v>174702</v>
      </c>
      <c r="D29" s="168"/>
      <c r="E29" s="168"/>
      <c r="F29" s="168">
        <f>K13</f>
        <v>87351</v>
      </c>
      <c r="G29" s="169"/>
      <c r="H29" s="170"/>
      <c r="I29" s="171"/>
      <c r="J29" s="171"/>
      <c r="K29" s="171"/>
      <c r="L29" s="171"/>
      <c r="M29" s="171"/>
      <c r="N29" s="171"/>
      <c r="O29" s="172"/>
    </row>
    <row r="30" spans="1:15" ht="12.75">
      <c r="A30" s="31"/>
      <c r="B30" s="32"/>
      <c r="C30" s="33"/>
      <c r="D30" s="33"/>
      <c r="E30" s="33"/>
      <c r="F30" s="33"/>
      <c r="G30" s="33"/>
      <c r="H30" s="34"/>
      <c r="I30" s="34"/>
      <c r="J30" s="34"/>
      <c r="K30" s="34"/>
      <c r="L30" s="34"/>
      <c r="M30" s="34"/>
      <c r="N30" s="34"/>
      <c r="O30" s="34"/>
    </row>
    <row r="31" spans="1:15" ht="12.75">
      <c r="A31" s="31"/>
      <c r="B31" s="32"/>
      <c r="C31" s="33"/>
      <c r="D31" s="33"/>
      <c r="E31" s="33"/>
      <c r="F31" s="33"/>
      <c r="G31" s="33"/>
      <c r="H31" s="34"/>
      <c r="I31" s="34"/>
      <c r="J31" s="34"/>
      <c r="K31" s="34"/>
      <c r="L31" s="34"/>
      <c r="M31" s="34"/>
      <c r="N31" s="34"/>
      <c r="O31" s="34"/>
    </row>
    <row r="32" spans="1:15" ht="12.75">
      <c r="A32" s="31"/>
      <c r="B32" s="32"/>
      <c r="C32" s="33"/>
      <c r="D32" s="33"/>
      <c r="E32" s="33"/>
      <c r="F32" s="33"/>
      <c r="G32" s="33"/>
      <c r="H32" s="34"/>
      <c r="I32" s="34"/>
      <c r="J32" s="34"/>
      <c r="K32" s="34"/>
      <c r="L32" s="34"/>
      <c r="M32" s="34"/>
      <c r="N32" s="34"/>
      <c r="O32" s="34"/>
    </row>
    <row r="33" spans="1:15" ht="12.75">
      <c r="A33" s="6"/>
      <c r="B33" s="1"/>
      <c r="C33" s="6"/>
      <c r="D33" s="6"/>
      <c r="E33" s="6"/>
      <c r="F33" s="13"/>
      <c r="G33" s="13"/>
      <c r="H33" s="6"/>
      <c r="I33" s="6"/>
      <c r="J33" s="6"/>
      <c r="K33" s="6"/>
      <c r="L33" s="6"/>
      <c r="M33" s="13"/>
      <c r="N33" s="13"/>
      <c r="O33" s="13"/>
    </row>
    <row r="34" spans="1:15" ht="12.75">
      <c r="A34" s="161"/>
      <c r="B34" s="174" t="s">
        <v>35</v>
      </c>
      <c r="C34" s="113" t="s">
        <v>36</v>
      </c>
      <c r="D34" s="111"/>
      <c r="E34" s="110"/>
      <c r="F34" s="176" t="s">
        <v>48</v>
      </c>
      <c r="G34" s="177"/>
      <c r="H34" s="127" t="s">
        <v>22</v>
      </c>
      <c r="I34" s="127"/>
      <c r="J34" s="127"/>
      <c r="K34" s="127"/>
      <c r="L34" s="127"/>
      <c r="M34" s="176" t="s">
        <v>49</v>
      </c>
      <c r="N34" s="178"/>
      <c r="O34" s="177"/>
    </row>
    <row r="35" spans="1:15" ht="12.75">
      <c r="A35" s="173"/>
      <c r="B35" s="175"/>
      <c r="C35" s="121"/>
      <c r="D35" s="122"/>
      <c r="E35" s="123"/>
      <c r="F35" s="165" t="s">
        <v>38</v>
      </c>
      <c r="G35" s="167"/>
      <c r="H35" s="127" t="s">
        <v>50</v>
      </c>
      <c r="I35" s="127"/>
      <c r="J35" s="127" t="s">
        <v>51</v>
      </c>
      <c r="K35" s="127"/>
      <c r="L35" s="127"/>
      <c r="M35" s="165" t="s">
        <v>52</v>
      </c>
      <c r="N35" s="166"/>
      <c r="O35" s="167"/>
    </row>
    <row r="36" spans="1:15" ht="12.75">
      <c r="A36" s="24">
        <v>1</v>
      </c>
      <c r="B36" s="24">
        <v>2</v>
      </c>
      <c r="C36" s="127">
        <v>3</v>
      </c>
      <c r="D36" s="127"/>
      <c r="E36" s="127"/>
      <c r="F36" s="140">
        <v>4</v>
      </c>
      <c r="G36" s="140"/>
      <c r="H36" s="127" t="s">
        <v>53</v>
      </c>
      <c r="I36" s="127"/>
      <c r="J36" s="127" t="s">
        <v>54</v>
      </c>
      <c r="K36" s="127"/>
      <c r="L36" s="127"/>
      <c r="M36" s="127">
        <v>5</v>
      </c>
      <c r="N36" s="127"/>
      <c r="O36" s="127"/>
    </row>
    <row r="37" spans="1:15" ht="12.75">
      <c r="A37" s="162" t="s">
        <v>55</v>
      </c>
      <c r="B37" s="26" t="s">
        <v>56</v>
      </c>
      <c r="C37" s="141">
        <f>C40+C41+C42+C43+C44+C45+C46+C47+C48+C49+C50+C51+C52+C53</f>
        <v>804578.2799999999</v>
      </c>
      <c r="D37" s="141"/>
      <c r="E37" s="141"/>
      <c r="F37" s="146">
        <f>F40+F41+F42+F43+F44+F45+F46+F47+F48+F49+F50+F51+F52+F53</f>
        <v>402126.72</v>
      </c>
      <c r="G37" s="146"/>
      <c r="H37" s="141">
        <f>H40</f>
        <v>46711.24</v>
      </c>
      <c r="I37" s="141"/>
      <c r="J37" s="141">
        <f>J41+J42+J43+J44+J45+J46+J47+J48+J49+J50+J51+J52+J53</f>
        <v>355415.48</v>
      </c>
      <c r="K37" s="141"/>
      <c r="L37" s="141"/>
      <c r="M37" s="125"/>
      <c r="N37" s="127"/>
      <c r="O37" s="127"/>
    </row>
    <row r="38" spans="1:15" ht="54">
      <c r="A38" s="163"/>
      <c r="B38" s="35" t="s">
        <v>57</v>
      </c>
      <c r="C38" s="160"/>
      <c r="D38" s="160"/>
      <c r="E38" s="160"/>
      <c r="F38" s="164"/>
      <c r="G38" s="164"/>
      <c r="H38" s="160"/>
      <c r="I38" s="160"/>
      <c r="J38" s="160"/>
      <c r="K38" s="160"/>
      <c r="L38" s="160"/>
      <c r="M38" s="161"/>
      <c r="N38" s="161"/>
      <c r="O38" s="161"/>
    </row>
    <row r="39" spans="1:15" ht="12.75">
      <c r="A39" s="36"/>
      <c r="B39" s="37" t="s">
        <v>58</v>
      </c>
      <c r="C39" s="141"/>
      <c r="D39" s="141"/>
      <c r="E39" s="141"/>
      <c r="F39" s="146"/>
      <c r="G39" s="148"/>
      <c r="H39" s="141"/>
      <c r="I39" s="141"/>
      <c r="J39" s="141"/>
      <c r="K39" s="145"/>
      <c r="L39" s="145"/>
      <c r="M39" s="127"/>
      <c r="N39" s="127"/>
      <c r="O39" s="127"/>
    </row>
    <row r="40" spans="1:15" ht="36">
      <c r="A40" s="38" t="s">
        <v>59</v>
      </c>
      <c r="B40" s="37" t="s">
        <v>60</v>
      </c>
      <c r="C40" s="141">
        <v>93422.48</v>
      </c>
      <c r="D40" s="141"/>
      <c r="E40" s="141"/>
      <c r="F40" s="146">
        <v>46711.24</v>
      </c>
      <c r="G40" s="148"/>
      <c r="H40" s="141">
        <f>F40</f>
        <v>46711.24</v>
      </c>
      <c r="I40" s="141"/>
      <c r="J40" s="141"/>
      <c r="K40" s="145"/>
      <c r="L40" s="145"/>
      <c r="M40" s="149"/>
      <c r="N40" s="127"/>
      <c r="O40" s="127"/>
    </row>
    <row r="41" spans="1:15" s="63" customFormat="1" ht="63.75" thickBot="1">
      <c r="A41" s="108" t="s">
        <v>61</v>
      </c>
      <c r="B41" s="64" t="s">
        <v>62</v>
      </c>
      <c r="C41" s="146">
        <v>267204.16</v>
      </c>
      <c r="D41" s="146"/>
      <c r="E41" s="146"/>
      <c r="F41" s="146">
        <v>133602.08</v>
      </c>
      <c r="G41" s="148"/>
      <c r="H41" s="146"/>
      <c r="I41" s="146"/>
      <c r="J41" s="146">
        <f>F41</f>
        <v>133602.08</v>
      </c>
      <c r="K41" s="148"/>
      <c r="L41" s="148"/>
      <c r="M41" s="156"/>
      <c r="N41" s="140"/>
      <c r="O41" s="140"/>
    </row>
    <row r="42" spans="1:15" s="63" customFormat="1" ht="37.5" thickBot="1" thickTop="1">
      <c r="A42" s="106" t="s">
        <v>63</v>
      </c>
      <c r="B42" s="107" t="s">
        <v>64</v>
      </c>
      <c r="C42" s="146">
        <v>25178.98</v>
      </c>
      <c r="D42" s="146"/>
      <c r="E42" s="146"/>
      <c r="F42" s="142">
        <v>12589.49</v>
      </c>
      <c r="G42" s="143"/>
      <c r="H42" s="235"/>
      <c r="I42" s="235"/>
      <c r="J42" s="146">
        <f aca="true" t="shared" si="0" ref="J42:J53">F42</f>
        <v>12589.49</v>
      </c>
      <c r="K42" s="148"/>
      <c r="L42" s="148"/>
      <c r="M42" s="156"/>
      <c r="N42" s="140"/>
      <c r="O42" s="140"/>
    </row>
    <row r="43" spans="1:15" s="63" customFormat="1" ht="37.5" thickBot="1" thickTop="1">
      <c r="A43" s="106" t="s">
        <v>65</v>
      </c>
      <c r="B43" s="107" t="s">
        <v>66</v>
      </c>
      <c r="C43" s="146">
        <v>14958.12</v>
      </c>
      <c r="D43" s="146"/>
      <c r="E43" s="146"/>
      <c r="F43" s="142">
        <v>7479.06</v>
      </c>
      <c r="G43" s="143"/>
      <c r="H43" s="235"/>
      <c r="I43" s="235"/>
      <c r="J43" s="146">
        <f t="shared" si="0"/>
        <v>7479.06</v>
      </c>
      <c r="K43" s="148"/>
      <c r="L43" s="148"/>
      <c r="M43" s="156"/>
      <c r="N43" s="140"/>
      <c r="O43" s="140"/>
    </row>
    <row r="44" spans="1:15" s="63" customFormat="1" ht="55.5" thickBot="1" thickTop="1">
      <c r="A44" s="106" t="s">
        <v>67</v>
      </c>
      <c r="B44" s="107" t="s">
        <v>68</v>
      </c>
      <c r="C44" s="146">
        <f>F44</f>
        <v>0</v>
      </c>
      <c r="D44" s="146"/>
      <c r="E44" s="146"/>
      <c r="F44" s="142">
        <v>0</v>
      </c>
      <c r="G44" s="143"/>
      <c r="H44" s="235"/>
      <c r="I44" s="235"/>
      <c r="J44" s="146">
        <f t="shared" si="0"/>
        <v>0</v>
      </c>
      <c r="K44" s="148"/>
      <c r="L44" s="148"/>
      <c r="M44" s="156"/>
      <c r="N44" s="140"/>
      <c r="O44" s="140"/>
    </row>
    <row r="45" spans="1:15" s="63" customFormat="1" ht="64.5" thickBot="1" thickTop="1">
      <c r="A45" s="106" t="s">
        <v>69</v>
      </c>
      <c r="B45" s="107" t="s">
        <v>70</v>
      </c>
      <c r="C45" s="146">
        <v>118995.32</v>
      </c>
      <c r="D45" s="146"/>
      <c r="E45" s="146"/>
      <c r="F45" s="142">
        <v>59497.66</v>
      </c>
      <c r="G45" s="143"/>
      <c r="H45" s="235"/>
      <c r="I45" s="235"/>
      <c r="J45" s="146">
        <f t="shared" si="0"/>
        <v>59497.66</v>
      </c>
      <c r="K45" s="148"/>
      <c r="L45" s="148"/>
      <c r="M45" s="156"/>
      <c r="N45" s="140"/>
      <c r="O45" s="140"/>
    </row>
    <row r="46" spans="1:15" ht="73.5" thickBot="1" thickTop="1">
      <c r="A46" s="41" t="s">
        <v>71</v>
      </c>
      <c r="B46" s="37" t="s">
        <v>72</v>
      </c>
      <c r="C46" s="141">
        <v>42848.1</v>
      </c>
      <c r="D46" s="141"/>
      <c r="E46" s="141"/>
      <c r="F46" s="142">
        <v>21424.05</v>
      </c>
      <c r="G46" s="143"/>
      <c r="H46" s="141"/>
      <c r="I46" s="141"/>
      <c r="J46" s="141">
        <f t="shared" si="0"/>
        <v>21424.05</v>
      </c>
      <c r="K46" s="145"/>
      <c r="L46" s="145"/>
      <c r="M46" s="149"/>
      <c r="N46" s="127"/>
      <c r="O46" s="127"/>
    </row>
    <row r="47" spans="1:15" ht="64.5" thickBot="1" thickTop="1">
      <c r="A47" s="41" t="s">
        <v>73</v>
      </c>
      <c r="B47" s="37" t="s">
        <v>74</v>
      </c>
      <c r="C47" s="141">
        <v>36108</v>
      </c>
      <c r="D47" s="141"/>
      <c r="E47" s="141"/>
      <c r="F47" s="142">
        <v>18054</v>
      </c>
      <c r="G47" s="143"/>
      <c r="H47" s="141"/>
      <c r="I47" s="141"/>
      <c r="J47" s="141">
        <f t="shared" si="0"/>
        <v>18054</v>
      </c>
      <c r="K47" s="145"/>
      <c r="L47" s="145"/>
      <c r="M47" s="149"/>
      <c r="N47" s="127"/>
      <c r="O47" s="127"/>
    </row>
    <row r="48" spans="1:15" ht="55.5" thickBot="1" thickTop="1">
      <c r="A48" s="41" t="s">
        <v>75</v>
      </c>
      <c r="B48" s="37" t="s">
        <v>76</v>
      </c>
      <c r="C48" s="141">
        <f>F48</f>
        <v>0</v>
      </c>
      <c r="D48" s="141"/>
      <c r="E48" s="141"/>
      <c r="F48" s="142">
        <v>0</v>
      </c>
      <c r="G48" s="143"/>
      <c r="H48" s="141"/>
      <c r="I48" s="141"/>
      <c r="J48" s="141">
        <f t="shared" si="0"/>
        <v>0</v>
      </c>
      <c r="K48" s="145"/>
      <c r="L48" s="145"/>
      <c r="M48" s="149"/>
      <c r="N48" s="127"/>
      <c r="O48" s="127"/>
    </row>
    <row r="49" spans="1:15" ht="64.5" thickBot="1" thickTop="1">
      <c r="A49" s="41" t="s">
        <v>77</v>
      </c>
      <c r="B49" s="37" t="s">
        <v>78</v>
      </c>
      <c r="C49" s="141">
        <f>F49</f>
        <v>0</v>
      </c>
      <c r="D49" s="141"/>
      <c r="E49" s="141"/>
      <c r="F49" s="142">
        <v>0</v>
      </c>
      <c r="G49" s="143"/>
      <c r="H49" s="141"/>
      <c r="I49" s="141"/>
      <c r="J49" s="141">
        <f t="shared" si="0"/>
        <v>0</v>
      </c>
      <c r="K49" s="145"/>
      <c r="L49" s="145"/>
      <c r="M49" s="149"/>
      <c r="N49" s="127"/>
      <c r="O49" s="127"/>
    </row>
    <row r="50" spans="1:15" ht="46.5" thickBot="1" thickTop="1">
      <c r="A50" s="41" t="s">
        <v>79</v>
      </c>
      <c r="B50" s="37" t="s">
        <v>80</v>
      </c>
      <c r="C50" s="141">
        <v>6983.46</v>
      </c>
      <c r="D50" s="141"/>
      <c r="E50" s="141"/>
      <c r="F50" s="142">
        <v>3329.31</v>
      </c>
      <c r="G50" s="143"/>
      <c r="H50" s="141"/>
      <c r="I50" s="141"/>
      <c r="J50" s="141">
        <f t="shared" si="0"/>
        <v>3329.31</v>
      </c>
      <c r="K50" s="145"/>
      <c r="L50" s="145"/>
      <c r="M50" s="149"/>
      <c r="N50" s="127"/>
      <c r="O50" s="127"/>
    </row>
    <row r="51" spans="1:15" s="63" customFormat="1" ht="64.5" thickBot="1" thickTop="1">
      <c r="A51" s="66" t="s">
        <v>81</v>
      </c>
      <c r="B51" s="64" t="s">
        <v>82</v>
      </c>
      <c r="C51" s="146">
        <v>20476.42</v>
      </c>
      <c r="D51" s="146"/>
      <c r="E51" s="146"/>
      <c r="F51" s="142">
        <v>10238.21</v>
      </c>
      <c r="G51" s="143"/>
      <c r="H51" s="146"/>
      <c r="I51" s="146"/>
      <c r="J51" s="146">
        <f t="shared" si="0"/>
        <v>10238.21</v>
      </c>
      <c r="K51" s="148"/>
      <c r="L51" s="148"/>
      <c r="M51" s="156"/>
      <c r="N51" s="140"/>
      <c r="O51" s="140"/>
    </row>
    <row r="52" spans="1:15" s="63" customFormat="1" ht="37.5" thickBot="1" thickTop="1">
      <c r="A52" s="66" t="s">
        <v>83</v>
      </c>
      <c r="B52" s="64" t="s">
        <v>84</v>
      </c>
      <c r="C52" s="146">
        <v>163889.42</v>
      </c>
      <c r="D52" s="146"/>
      <c r="E52" s="146"/>
      <c r="F52" s="142">
        <v>81944.71</v>
      </c>
      <c r="G52" s="143"/>
      <c r="H52" s="146"/>
      <c r="I52" s="146"/>
      <c r="J52" s="146">
        <f t="shared" si="0"/>
        <v>81944.71</v>
      </c>
      <c r="K52" s="148"/>
      <c r="L52" s="148"/>
      <c r="M52" s="156"/>
      <c r="N52" s="140"/>
      <c r="O52" s="140"/>
    </row>
    <row r="53" spans="1:15" ht="46.5" thickBot="1" thickTop="1">
      <c r="A53" s="41" t="s">
        <v>85</v>
      </c>
      <c r="B53" s="37" t="s">
        <v>86</v>
      </c>
      <c r="C53" s="141">
        <v>14513.82</v>
      </c>
      <c r="D53" s="141"/>
      <c r="E53" s="141"/>
      <c r="F53" s="142">
        <v>7256.91</v>
      </c>
      <c r="G53" s="143"/>
      <c r="H53" s="141"/>
      <c r="I53" s="141"/>
      <c r="J53" s="141">
        <f t="shared" si="0"/>
        <v>7256.91</v>
      </c>
      <c r="K53" s="145"/>
      <c r="L53" s="145"/>
      <c r="M53" s="149"/>
      <c r="N53" s="127"/>
      <c r="O53" s="127"/>
    </row>
    <row r="54" spans="1:15" ht="64.5" thickBot="1" thickTop="1">
      <c r="A54" s="42" t="s">
        <v>87</v>
      </c>
      <c r="B54" s="43" t="s">
        <v>88</v>
      </c>
      <c r="C54" s="234" t="s">
        <v>45</v>
      </c>
      <c r="D54" s="234"/>
      <c r="E54" s="234"/>
      <c r="F54" s="241" t="s">
        <v>45</v>
      </c>
      <c r="G54" s="241"/>
      <c r="H54" s="234"/>
      <c r="I54" s="234"/>
      <c r="J54" s="141"/>
      <c r="K54" s="145"/>
      <c r="L54" s="145"/>
      <c r="M54" s="115"/>
      <c r="N54" s="115"/>
      <c r="O54" s="115"/>
    </row>
    <row r="55" spans="1:15" ht="13.5" thickTop="1">
      <c r="A55" s="44"/>
      <c r="B55" s="45" t="s">
        <v>126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6"/>
    </row>
    <row r="56" spans="1:15" ht="12.75">
      <c r="A56" s="112" t="s">
        <v>89</v>
      </c>
      <c r="B56" s="113" t="s">
        <v>90</v>
      </c>
      <c r="C56" s="111"/>
      <c r="D56" s="111"/>
      <c r="E56" s="111"/>
      <c r="F56" s="111"/>
      <c r="G56" s="110"/>
      <c r="H56" s="124" t="s">
        <v>91</v>
      </c>
      <c r="I56" s="126">
        <v>1454254.7</v>
      </c>
      <c r="J56" s="126"/>
      <c r="K56" s="126" t="s">
        <v>22</v>
      </c>
      <c r="L56" s="126"/>
      <c r="M56" s="126"/>
      <c r="N56" s="126"/>
      <c r="O56" s="126"/>
    </row>
    <row r="57" spans="1:15" ht="12.75">
      <c r="A57" s="112"/>
      <c r="B57" s="121"/>
      <c r="C57" s="122"/>
      <c r="D57" s="122"/>
      <c r="E57" s="122"/>
      <c r="F57" s="122"/>
      <c r="G57" s="123"/>
      <c r="H57" s="124"/>
      <c r="I57" s="126"/>
      <c r="J57" s="126"/>
      <c r="K57" s="126" t="s">
        <v>92</v>
      </c>
      <c r="L57" s="126"/>
      <c r="M57" s="89">
        <f>I56/4</f>
        <v>363563.675</v>
      </c>
      <c r="N57" s="89" t="s">
        <v>16</v>
      </c>
      <c r="O57" s="89">
        <f>M57/3</f>
        <v>121187.89166666666</v>
      </c>
    </row>
    <row r="58" spans="1:15" ht="12.75">
      <c r="A58" s="112"/>
      <c r="B58" s="127" t="s">
        <v>93</v>
      </c>
      <c r="C58" s="127"/>
      <c r="D58" s="127"/>
      <c r="E58" s="127"/>
      <c r="F58" s="127"/>
      <c r="G58" s="127"/>
      <c r="H58" s="41" t="s">
        <v>91</v>
      </c>
      <c r="I58" s="126">
        <v>1201345.4880000001</v>
      </c>
      <c r="J58" s="126"/>
      <c r="K58" s="126" t="s">
        <v>92</v>
      </c>
      <c r="L58" s="126"/>
      <c r="M58" s="89">
        <v>300336.37200000003</v>
      </c>
      <c r="N58" s="89" t="s">
        <v>16</v>
      </c>
      <c r="O58" s="89">
        <v>100112.12400000001</v>
      </c>
    </row>
    <row r="59" spans="1:15" ht="12.75">
      <c r="A59" s="47"/>
      <c r="B59" s="48"/>
      <c r="C59" s="48"/>
      <c r="D59" s="48"/>
      <c r="E59" s="48"/>
      <c r="F59" s="48"/>
      <c r="G59" s="48"/>
      <c r="H59" s="48"/>
      <c r="I59" s="91"/>
      <c r="J59" s="91"/>
      <c r="K59" s="91"/>
      <c r="L59" s="91"/>
      <c r="M59" s="91"/>
      <c r="N59" s="91"/>
      <c r="O59" s="93"/>
    </row>
    <row r="60" spans="1:15" ht="12.75">
      <c r="A60" s="47"/>
      <c r="B60" s="114" t="s">
        <v>94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48"/>
      <c r="O60" s="49"/>
    </row>
    <row r="61" spans="1:15" ht="12.75">
      <c r="A61" s="47"/>
      <c r="B61" s="114" t="s">
        <v>95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48"/>
      <c r="O61" s="49"/>
    </row>
    <row r="62" spans="1:15" ht="12.75">
      <c r="A62" s="47"/>
      <c r="B62" s="114" t="s">
        <v>96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48"/>
      <c r="O62" s="49"/>
    </row>
    <row r="63" spans="1:15" ht="12.75">
      <c r="A63" s="47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</row>
    <row r="64" spans="1:15" s="101" customFormat="1" ht="12.75" customHeight="1">
      <c r="A64" s="97"/>
      <c r="B64" s="129" t="s">
        <v>127</v>
      </c>
      <c r="C64" s="129"/>
      <c r="D64" s="129"/>
      <c r="E64" s="98"/>
      <c r="F64" s="99"/>
      <c r="G64" s="99" t="s">
        <v>128</v>
      </c>
      <c r="H64" s="131" t="s">
        <v>129</v>
      </c>
      <c r="I64" s="132"/>
      <c r="J64" s="98"/>
      <c r="K64" s="98"/>
      <c r="L64" s="98"/>
      <c r="M64" s="98"/>
      <c r="N64" s="98"/>
      <c r="O64" s="100"/>
    </row>
    <row r="65" spans="1:15" s="101" customFormat="1" ht="14.25" customHeight="1">
      <c r="A65" s="97"/>
      <c r="B65" s="129" t="s">
        <v>130</v>
      </c>
      <c r="C65" s="129"/>
      <c r="D65" s="129"/>
      <c r="E65" s="98"/>
      <c r="F65" s="99"/>
      <c r="G65" s="99" t="s">
        <v>128</v>
      </c>
      <c r="H65" s="131" t="s">
        <v>131</v>
      </c>
      <c r="I65" s="132"/>
      <c r="J65" s="98"/>
      <c r="K65" s="98"/>
      <c r="L65" s="98"/>
      <c r="M65" s="98"/>
      <c r="N65" s="98"/>
      <c r="O65" s="100"/>
    </row>
    <row r="66" spans="1:15" ht="12.75">
      <c r="A66" s="47"/>
      <c r="B66" s="48" t="s">
        <v>132</v>
      </c>
      <c r="C66" s="48"/>
      <c r="D66" s="48"/>
      <c r="E66" s="48"/>
      <c r="F66" s="102"/>
      <c r="G66" s="102"/>
      <c r="H66" s="48"/>
      <c r="I66" s="48"/>
      <c r="J66" s="48"/>
      <c r="K66" s="48"/>
      <c r="L66" s="48"/>
      <c r="M66" s="48"/>
      <c r="N66" s="48"/>
      <c r="O66" s="49"/>
    </row>
    <row r="67" spans="1:15" ht="12.75">
      <c r="A67" s="47"/>
      <c r="B67" s="48"/>
      <c r="C67" s="48"/>
      <c r="D67" s="48"/>
      <c r="E67" s="48"/>
      <c r="F67" s="102"/>
      <c r="G67" s="102"/>
      <c r="H67" s="48"/>
      <c r="I67" s="48"/>
      <c r="J67" s="130"/>
      <c r="K67" s="130"/>
      <c r="L67" s="130"/>
      <c r="M67" s="130"/>
      <c r="N67" s="130"/>
      <c r="O67" s="49"/>
    </row>
    <row r="68" spans="1:15" ht="12.75">
      <c r="A68" s="50"/>
      <c r="B68" s="51"/>
      <c r="C68" s="51"/>
      <c r="D68" s="51"/>
      <c r="E68" s="51"/>
      <c r="F68" s="103"/>
      <c r="G68" s="103"/>
      <c r="H68" s="51"/>
      <c r="I68" s="51"/>
      <c r="J68" s="128"/>
      <c r="K68" s="128"/>
      <c r="L68" s="128"/>
      <c r="M68" s="128"/>
      <c r="N68" s="128"/>
      <c r="O68" s="52"/>
    </row>
  </sheetData>
  <sheetProtection/>
  <mergeCells count="170">
    <mergeCell ref="F18:H18"/>
    <mergeCell ref="J1:O1"/>
    <mergeCell ref="J2:O2"/>
    <mergeCell ref="J3:O3"/>
    <mergeCell ref="J4:O4"/>
    <mergeCell ref="A5:O5"/>
    <mergeCell ref="A6:O6"/>
    <mergeCell ref="A7:O7"/>
    <mergeCell ref="A8:O8"/>
    <mergeCell ref="A9:C9"/>
    <mergeCell ref="F9:O9"/>
    <mergeCell ref="A11:M11"/>
    <mergeCell ref="N11:O12"/>
    <mergeCell ref="A12:D13"/>
    <mergeCell ref="E12:F12"/>
    <mergeCell ref="H12:M12"/>
    <mergeCell ref="E13:F13"/>
    <mergeCell ref="A15:B17"/>
    <mergeCell ref="C15:E16"/>
    <mergeCell ref="F15:L15"/>
    <mergeCell ref="F16:H16"/>
    <mergeCell ref="I16:L16"/>
    <mergeCell ref="C17:E17"/>
    <mergeCell ref="F17:H17"/>
    <mergeCell ref="I17:L17"/>
    <mergeCell ref="A19:C19"/>
    <mergeCell ref="E19:G19"/>
    <mergeCell ref="I19:K19"/>
    <mergeCell ref="A23:A24"/>
    <mergeCell ref="B23:B24"/>
    <mergeCell ref="C23:E24"/>
    <mergeCell ref="F23:G23"/>
    <mergeCell ref="H23:O24"/>
    <mergeCell ref="F24:G24"/>
    <mergeCell ref="C25:E25"/>
    <mergeCell ref="F25:G25"/>
    <mergeCell ref="H25:O25"/>
    <mergeCell ref="C26:E26"/>
    <mergeCell ref="F26:G26"/>
    <mergeCell ref="H26:O26"/>
    <mergeCell ref="C27:E27"/>
    <mergeCell ref="F27:G27"/>
    <mergeCell ref="H27:O27"/>
    <mergeCell ref="C28:E28"/>
    <mergeCell ref="F28:G28"/>
    <mergeCell ref="H28:O28"/>
    <mergeCell ref="C29:E29"/>
    <mergeCell ref="F29:G29"/>
    <mergeCell ref="H29:O29"/>
    <mergeCell ref="A34:A35"/>
    <mergeCell ref="B34:B35"/>
    <mergeCell ref="C34:E35"/>
    <mergeCell ref="F34:G34"/>
    <mergeCell ref="H34:L34"/>
    <mergeCell ref="M34:O34"/>
    <mergeCell ref="F35:G35"/>
    <mergeCell ref="H35:I35"/>
    <mergeCell ref="J35:L35"/>
    <mergeCell ref="M35:O35"/>
    <mergeCell ref="C36:E36"/>
    <mergeCell ref="F36:G36"/>
    <mergeCell ref="H36:I36"/>
    <mergeCell ref="J36:L36"/>
    <mergeCell ref="M36:O36"/>
    <mergeCell ref="A37:A38"/>
    <mergeCell ref="C37:E38"/>
    <mergeCell ref="F37:G38"/>
    <mergeCell ref="H37:I38"/>
    <mergeCell ref="J37:L38"/>
    <mergeCell ref="M37:O38"/>
    <mergeCell ref="C39:E39"/>
    <mergeCell ref="F39:G39"/>
    <mergeCell ref="H39:I39"/>
    <mergeCell ref="J39:L39"/>
    <mergeCell ref="M39:O39"/>
    <mergeCell ref="M40:O40"/>
    <mergeCell ref="C41:E41"/>
    <mergeCell ref="F41:G41"/>
    <mergeCell ref="H41:I41"/>
    <mergeCell ref="J41:L41"/>
    <mergeCell ref="M41:O41"/>
    <mergeCell ref="C40:E40"/>
    <mergeCell ref="F40:G40"/>
    <mergeCell ref="H40:I40"/>
    <mergeCell ref="J40:L40"/>
    <mergeCell ref="M42:O42"/>
    <mergeCell ref="C43:E43"/>
    <mergeCell ref="F43:G43"/>
    <mergeCell ref="H43:I43"/>
    <mergeCell ref="J43:L43"/>
    <mergeCell ref="M43:O43"/>
    <mergeCell ref="C42:E42"/>
    <mergeCell ref="F42:G42"/>
    <mergeCell ref="H42:I42"/>
    <mergeCell ref="J42:L42"/>
    <mergeCell ref="M44:O44"/>
    <mergeCell ref="C45:E45"/>
    <mergeCell ref="F45:G45"/>
    <mergeCell ref="H45:I45"/>
    <mergeCell ref="J45:L45"/>
    <mergeCell ref="M45:O45"/>
    <mergeCell ref="C44:E44"/>
    <mergeCell ref="F44:G44"/>
    <mergeCell ref="H44:I44"/>
    <mergeCell ref="J44:L44"/>
    <mergeCell ref="M46:O46"/>
    <mergeCell ref="C47:E47"/>
    <mergeCell ref="F47:G47"/>
    <mergeCell ref="H47:I47"/>
    <mergeCell ref="J47:L47"/>
    <mergeCell ref="M47:O47"/>
    <mergeCell ref="C46:E46"/>
    <mergeCell ref="F46:G46"/>
    <mergeCell ref="H46:I46"/>
    <mergeCell ref="J46:L46"/>
    <mergeCell ref="M48:O48"/>
    <mergeCell ref="C49:E49"/>
    <mergeCell ref="F49:G49"/>
    <mergeCell ref="H49:I49"/>
    <mergeCell ref="J49:L49"/>
    <mergeCell ref="M49:O49"/>
    <mergeCell ref="C48:E48"/>
    <mergeCell ref="F48:G48"/>
    <mergeCell ref="H48:I48"/>
    <mergeCell ref="J48:L48"/>
    <mergeCell ref="M50:O50"/>
    <mergeCell ref="C51:E51"/>
    <mergeCell ref="F51:G51"/>
    <mergeCell ref="H51:I51"/>
    <mergeCell ref="J51:L51"/>
    <mergeCell ref="M51:O51"/>
    <mergeCell ref="C50:E50"/>
    <mergeCell ref="F50:G50"/>
    <mergeCell ref="H50:I50"/>
    <mergeCell ref="J50:L50"/>
    <mergeCell ref="M52:O52"/>
    <mergeCell ref="C53:E53"/>
    <mergeCell ref="F53:G53"/>
    <mergeCell ref="H53:I53"/>
    <mergeCell ref="J53:L53"/>
    <mergeCell ref="M53:O53"/>
    <mergeCell ref="C52:E52"/>
    <mergeCell ref="F52:G52"/>
    <mergeCell ref="H52:I52"/>
    <mergeCell ref="J52:L52"/>
    <mergeCell ref="C54:E54"/>
    <mergeCell ref="F54:G54"/>
    <mergeCell ref="H54:I54"/>
    <mergeCell ref="J54:L54"/>
    <mergeCell ref="K57:L57"/>
    <mergeCell ref="B58:G58"/>
    <mergeCell ref="I58:J58"/>
    <mergeCell ref="K58:L58"/>
    <mergeCell ref="J68:N68"/>
    <mergeCell ref="B62:M62"/>
    <mergeCell ref="B64:D64"/>
    <mergeCell ref="B65:D65"/>
    <mergeCell ref="J67:N67"/>
    <mergeCell ref="H64:I64"/>
    <mergeCell ref="H65:I65"/>
    <mergeCell ref="A18:B18"/>
    <mergeCell ref="C18:E18"/>
    <mergeCell ref="B60:M60"/>
    <mergeCell ref="B61:M61"/>
    <mergeCell ref="M54:O54"/>
    <mergeCell ref="A56:A58"/>
    <mergeCell ref="B56:G57"/>
    <mergeCell ref="H56:H57"/>
    <mergeCell ref="I56:J57"/>
    <mergeCell ref="K56:O56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O68"/>
  <sheetViews>
    <sheetView zoomScalePageLayoutView="0" workbookViewId="0" topLeftCell="A8">
      <selection activeCell="K13" sqref="K13"/>
    </sheetView>
  </sheetViews>
  <sheetFormatPr defaultColWidth="9.140625" defaultRowHeight="12.75"/>
  <cols>
    <col min="1" max="1" width="5.7109375" style="0" bestFit="1" customWidth="1"/>
    <col min="2" max="2" width="24.421875" style="0" customWidth="1"/>
    <col min="3" max="3" width="9.00390625" style="0" customWidth="1"/>
    <col min="4" max="4" width="7.7109375" style="0" customWidth="1"/>
    <col min="5" max="5" width="9.7109375" style="0" customWidth="1"/>
    <col min="6" max="6" width="6.00390625" style="0" customWidth="1"/>
    <col min="7" max="7" width="15.00390625" style="0" customWidth="1"/>
    <col min="8" max="8" width="6.140625" style="0" customWidth="1"/>
    <col min="9" max="9" width="9.28125" style="0" customWidth="1"/>
    <col min="10" max="10" width="8.140625" style="0" customWidth="1"/>
    <col min="11" max="11" width="8.7109375" style="0" customWidth="1"/>
    <col min="12" max="12" width="8.140625" style="0" customWidth="1"/>
    <col min="13" max="13" width="9.7109375" style="0" customWidth="1"/>
    <col min="14" max="14" width="6.00390625" style="0" customWidth="1"/>
    <col min="15" max="15" width="11.28125" style="0" customWidth="1"/>
  </cols>
  <sheetData>
    <row r="1" spans="1:15" ht="12.75">
      <c r="A1" s="1"/>
      <c r="B1" s="1"/>
      <c r="C1" s="2"/>
      <c r="D1" s="2"/>
      <c r="E1" s="2"/>
      <c r="F1" s="2"/>
      <c r="G1" s="2"/>
      <c r="H1" s="2"/>
      <c r="I1" s="2"/>
      <c r="J1" s="229" t="s">
        <v>0</v>
      </c>
      <c r="K1" s="229"/>
      <c r="L1" s="229"/>
      <c r="M1" s="229"/>
      <c r="N1" s="229"/>
      <c r="O1" s="229"/>
    </row>
    <row r="2" spans="1:15" ht="12.75">
      <c r="A2" s="1"/>
      <c r="B2" s="1"/>
      <c r="C2" s="2"/>
      <c r="D2" s="2"/>
      <c r="E2" s="2"/>
      <c r="F2" s="2"/>
      <c r="G2" s="2"/>
      <c r="H2" s="2"/>
      <c r="I2" s="2"/>
      <c r="J2" s="229" t="s">
        <v>1</v>
      </c>
      <c r="K2" s="229"/>
      <c r="L2" s="229"/>
      <c r="M2" s="229"/>
      <c r="N2" s="229"/>
      <c r="O2" s="229"/>
    </row>
    <row r="3" spans="1:15" ht="12.75">
      <c r="A3" s="1"/>
      <c r="B3" s="1"/>
      <c r="C3" s="3"/>
      <c r="D3" s="3"/>
      <c r="E3" s="3"/>
      <c r="F3" s="3"/>
      <c r="G3" s="3"/>
      <c r="H3" s="3"/>
      <c r="I3" s="3"/>
      <c r="J3" s="230" t="s">
        <v>2</v>
      </c>
      <c r="K3" s="230"/>
      <c r="L3" s="230"/>
      <c r="M3" s="230"/>
      <c r="N3" s="230"/>
      <c r="O3" s="230"/>
    </row>
    <row r="4" spans="1:15" ht="12.75">
      <c r="A4" s="1"/>
      <c r="B4" s="1"/>
      <c r="C4" s="2"/>
      <c r="D4" s="2"/>
      <c r="E4" s="2"/>
      <c r="F4" s="2"/>
      <c r="G4" s="2"/>
      <c r="H4" s="2"/>
      <c r="I4" s="2"/>
      <c r="J4" s="230" t="s">
        <v>3</v>
      </c>
      <c r="K4" s="230"/>
      <c r="L4" s="230"/>
      <c r="M4" s="230"/>
      <c r="N4" s="230"/>
      <c r="O4" s="230"/>
    </row>
    <row r="5" spans="1:15" ht="12.75">
      <c r="A5" s="231" t="s">
        <v>4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</row>
    <row r="6" spans="1:15" ht="12.75">
      <c r="A6" s="231" t="s">
        <v>5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</row>
    <row r="7" spans="1:15" ht="12.75">
      <c r="A7" s="231" t="s">
        <v>6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</row>
    <row r="8" spans="1:15" ht="12.75">
      <c r="A8" s="231" t="s">
        <v>7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</row>
    <row r="9" spans="1:15" ht="12.75">
      <c r="A9" s="233" t="s">
        <v>8</v>
      </c>
      <c r="B9" s="233"/>
      <c r="C9" s="233"/>
      <c r="D9" s="5" t="s">
        <v>133</v>
      </c>
      <c r="E9" s="4"/>
      <c r="F9" s="215" t="s">
        <v>123</v>
      </c>
      <c r="G9" s="215"/>
      <c r="H9" s="215"/>
      <c r="I9" s="215"/>
      <c r="J9" s="215"/>
      <c r="K9" s="215"/>
      <c r="L9" s="215"/>
      <c r="M9" s="215"/>
      <c r="N9" s="215"/>
      <c r="O9" s="215"/>
    </row>
    <row r="10" spans="1:15" ht="13.5" thickBot="1">
      <c r="A10" s="6"/>
      <c r="B10" s="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3.5" thickBot="1">
      <c r="A11" s="216" t="s">
        <v>124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8"/>
      <c r="N11" s="219" t="s">
        <v>9</v>
      </c>
      <c r="O11" s="220"/>
    </row>
    <row r="12" spans="1:15" ht="13.5" thickBot="1">
      <c r="A12" s="221" t="s">
        <v>10</v>
      </c>
      <c r="B12" s="222"/>
      <c r="C12" s="222"/>
      <c r="D12" s="222"/>
      <c r="E12" s="205" t="s">
        <v>11</v>
      </c>
      <c r="F12" s="207"/>
      <c r="G12" s="7" t="s">
        <v>12</v>
      </c>
      <c r="H12" s="226" t="s">
        <v>13</v>
      </c>
      <c r="I12" s="222"/>
      <c r="J12" s="222"/>
      <c r="K12" s="222"/>
      <c r="L12" s="222"/>
      <c r="M12" s="227"/>
      <c r="N12" s="183"/>
      <c r="O12" s="187"/>
    </row>
    <row r="13" spans="1:15" ht="13.5" thickBot="1">
      <c r="A13" s="223"/>
      <c r="B13" s="224"/>
      <c r="C13" s="224"/>
      <c r="D13" s="225"/>
      <c r="E13" s="228">
        <v>40945</v>
      </c>
      <c r="F13" s="224"/>
      <c r="G13" s="8">
        <v>4</v>
      </c>
      <c r="H13" s="9" t="s">
        <v>14</v>
      </c>
      <c r="I13" s="83">
        <f>K13*4</f>
        <v>165200</v>
      </c>
      <c r="J13" s="84" t="s">
        <v>15</v>
      </c>
      <c r="K13" s="83">
        <v>41300</v>
      </c>
      <c r="L13" s="84" t="s">
        <v>16</v>
      </c>
      <c r="M13" s="90">
        <v>13766.67</v>
      </c>
      <c r="N13" s="10" t="s">
        <v>17</v>
      </c>
      <c r="O13" s="11"/>
    </row>
    <row r="14" spans="1:15" ht="20.25" thickBot="1">
      <c r="A14" s="6"/>
      <c r="B14" s="1"/>
      <c r="C14" s="53" t="s">
        <v>116</v>
      </c>
      <c r="D14" s="6"/>
      <c r="E14" s="6"/>
      <c r="F14" s="6"/>
      <c r="G14" s="13"/>
      <c r="H14" s="13"/>
      <c r="I14" s="13"/>
      <c r="J14" s="6"/>
      <c r="K14" s="6"/>
      <c r="L14" s="6"/>
      <c r="M14" s="6"/>
      <c r="N14" s="14" t="s">
        <v>19</v>
      </c>
      <c r="O14" s="15">
        <v>22.26</v>
      </c>
    </row>
    <row r="15" spans="1:15" ht="13.5" thickBot="1">
      <c r="A15" s="198" t="s">
        <v>20</v>
      </c>
      <c r="B15" s="199"/>
      <c r="C15" s="202" t="s">
        <v>21</v>
      </c>
      <c r="D15" s="203"/>
      <c r="E15" s="204"/>
      <c r="F15" s="208" t="s">
        <v>22</v>
      </c>
      <c r="G15" s="208"/>
      <c r="H15" s="208"/>
      <c r="I15" s="208"/>
      <c r="J15" s="208"/>
      <c r="K15" s="208"/>
      <c r="L15" s="209"/>
      <c r="M15" s="6"/>
      <c r="N15" s="14" t="s">
        <v>23</v>
      </c>
      <c r="O15" s="15"/>
    </row>
    <row r="16" spans="1:15" ht="13.5" thickBot="1">
      <c r="A16" s="200"/>
      <c r="B16" s="201"/>
      <c r="C16" s="205"/>
      <c r="D16" s="206"/>
      <c r="E16" s="207"/>
      <c r="F16" s="112" t="s">
        <v>24</v>
      </c>
      <c r="G16" s="112"/>
      <c r="H16" s="112"/>
      <c r="I16" s="210" t="s">
        <v>25</v>
      </c>
      <c r="J16" s="211"/>
      <c r="K16" s="211"/>
      <c r="L16" s="212"/>
      <c r="M16" s="6"/>
      <c r="N16" s="17" t="s">
        <v>26</v>
      </c>
      <c r="O16" s="18"/>
    </row>
    <row r="17" spans="1:15" ht="12.75">
      <c r="A17" s="200"/>
      <c r="B17" s="201"/>
      <c r="C17" s="213">
        <f>F17+I17</f>
        <v>2740.3999999999996</v>
      </c>
      <c r="D17" s="213"/>
      <c r="E17" s="213"/>
      <c r="F17" s="213">
        <v>2491.7</v>
      </c>
      <c r="G17" s="213"/>
      <c r="H17" s="213"/>
      <c r="I17" s="213">
        <v>248.7</v>
      </c>
      <c r="J17" s="213"/>
      <c r="K17" s="213"/>
      <c r="L17" s="214"/>
      <c r="M17" s="6"/>
      <c r="N17" s="6"/>
      <c r="O17" s="6"/>
    </row>
    <row r="18" spans="1:15" ht="12.75">
      <c r="A18" s="118" t="s">
        <v>125</v>
      </c>
      <c r="B18" s="119"/>
      <c r="C18" s="120"/>
      <c r="D18" s="116"/>
      <c r="E18" s="117"/>
      <c r="F18" s="120">
        <v>1053.4</v>
      </c>
      <c r="G18" s="116"/>
      <c r="H18" s="117"/>
      <c r="I18" s="86"/>
      <c r="J18" s="87"/>
      <c r="K18" s="87"/>
      <c r="L18" s="88"/>
      <c r="M18" s="6"/>
      <c r="N18" s="6"/>
      <c r="O18" s="6"/>
    </row>
    <row r="19" spans="1:15" ht="13.5" thickBot="1">
      <c r="A19" s="180"/>
      <c r="B19" s="181"/>
      <c r="C19" s="182"/>
      <c r="D19" s="77"/>
      <c r="E19" s="183" t="s">
        <v>27</v>
      </c>
      <c r="F19" s="184"/>
      <c r="G19" s="185"/>
      <c r="H19" s="77">
        <f>'[1]Свод'!P7</f>
        <v>0</v>
      </c>
      <c r="I19" s="186" t="s">
        <v>28</v>
      </c>
      <c r="J19" s="184"/>
      <c r="K19" s="187"/>
      <c r="L19" s="78">
        <f>'[1]Свод'!Q7</f>
        <v>0</v>
      </c>
      <c r="M19" s="6"/>
      <c r="N19" s="6"/>
      <c r="O19" s="6"/>
    </row>
    <row r="20" spans="1:15" ht="12.75">
      <c r="A20" s="19"/>
      <c r="B20" s="19"/>
      <c r="C20" s="19"/>
      <c r="D20" s="20"/>
      <c r="E20" s="21"/>
      <c r="F20" s="21"/>
      <c r="G20" s="21"/>
      <c r="H20" s="20"/>
      <c r="I20" s="22"/>
      <c r="J20" s="21"/>
      <c r="K20" s="21"/>
      <c r="L20" s="20"/>
      <c r="M20" s="6"/>
      <c r="N20" s="6"/>
      <c r="O20" s="6"/>
    </row>
    <row r="21" spans="1:15" ht="18">
      <c r="A21" s="19"/>
      <c r="B21" s="16" t="s">
        <v>29</v>
      </c>
      <c r="C21" s="16" t="s">
        <v>114</v>
      </c>
      <c r="D21" s="23" t="s">
        <v>31</v>
      </c>
      <c r="E21" s="25" t="s">
        <v>115</v>
      </c>
      <c r="F21" s="26" t="s">
        <v>33</v>
      </c>
      <c r="G21" s="26">
        <v>3</v>
      </c>
      <c r="H21" s="27" t="s">
        <v>34</v>
      </c>
      <c r="I21" s="26">
        <v>44</v>
      </c>
      <c r="J21" s="21"/>
      <c r="K21" s="21"/>
      <c r="L21" s="20"/>
      <c r="M21" s="6"/>
      <c r="N21" s="6"/>
      <c r="O21" s="6"/>
    </row>
    <row r="22" spans="1:15" ht="12.75">
      <c r="A22" s="6"/>
      <c r="B22" s="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161"/>
      <c r="B23" s="188" t="s">
        <v>35</v>
      </c>
      <c r="C23" s="190" t="s">
        <v>36</v>
      </c>
      <c r="D23" s="191"/>
      <c r="E23" s="192"/>
      <c r="F23" s="196" t="s">
        <v>22</v>
      </c>
      <c r="G23" s="197"/>
      <c r="H23" s="190" t="s">
        <v>37</v>
      </c>
      <c r="I23" s="191"/>
      <c r="J23" s="191"/>
      <c r="K23" s="191"/>
      <c r="L23" s="191"/>
      <c r="M23" s="191"/>
      <c r="N23" s="191"/>
      <c r="O23" s="192"/>
    </row>
    <row r="24" spans="1:15" ht="12.75">
      <c r="A24" s="173"/>
      <c r="B24" s="189"/>
      <c r="C24" s="193"/>
      <c r="D24" s="194"/>
      <c r="E24" s="195"/>
      <c r="F24" s="196" t="s">
        <v>38</v>
      </c>
      <c r="G24" s="197"/>
      <c r="H24" s="193"/>
      <c r="I24" s="194"/>
      <c r="J24" s="194"/>
      <c r="K24" s="194"/>
      <c r="L24" s="194"/>
      <c r="M24" s="194"/>
      <c r="N24" s="194"/>
      <c r="O24" s="195"/>
    </row>
    <row r="25" spans="1:15" ht="12.75">
      <c r="A25" s="24">
        <v>1</v>
      </c>
      <c r="B25" s="24">
        <v>2</v>
      </c>
      <c r="C25" s="127">
        <v>3</v>
      </c>
      <c r="D25" s="127"/>
      <c r="E25" s="127"/>
      <c r="F25" s="127">
        <v>4</v>
      </c>
      <c r="G25" s="127"/>
      <c r="H25" s="127">
        <v>5</v>
      </c>
      <c r="I25" s="127"/>
      <c r="J25" s="127"/>
      <c r="K25" s="127"/>
      <c r="L25" s="127"/>
      <c r="M25" s="127"/>
      <c r="N25" s="127"/>
      <c r="O25" s="127"/>
    </row>
    <row r="26" spans="1:15" ht="36">
      <c r="A26" s="28" t="s">
        <v>39</v>
      </c>
      <c r="B26" s="29" t="s">
        <v>40</v>
      </c>
      <c r="C26" s="168">
        <f>F26*2</f>
        <v>82600</v>
      </c>
      <c r="D26" s="168"/>
      <c r="E26" s="168"/>
      <c r="F26" s="168">
        <f>K13</f>
        <v>41300</v>
      </c>
      <c r="G26" s="168"/>
      <c r="H26" s="127"/>
      <c r="I26" s="127"/>
      <c r="J26" s="127"/>
      <c r="K26" s="127"/>
      <c r="L26" s="127"/>
      <c r="M26" s="127"/>
      <c r="N26" s="127"/>
      <c r="O26" s="127"/>
    </row>
    <row r="27" spans="1:15" ht="27">
      <c r="A27" s="28" t="s">
        <v>41</v>
      </c>
      <c r="B27" s="29" t="s">
        <v>42</v>
      </c>
      <c r="C27" s="168">
        <f>F27*2</f>
        <v>82600</v>
      </c>
      <c r="D27" s="168"/>
      <c r="E27" s="168"/>
      <c r="F27" s="168">
        <f>K13</f>
        <v>41300</v>
      </c>
      <c r="G27" s="168"/>
      <c r="H27" s="127"/>
      <c r="I27" s="127"/>
      <c r="J27" s="127"/>
      <c r="K27" s="127"/>
      <c r="L27" s="127"/>
      <c r="M27" s="127"/>
      <c r="N27" s="127"/>
      <c r="O27" s="127"/>
    </row>
    <row r="28" spans="1:15" ht="54">
      <c r="A28" s="28" t="s">
        <v>43</v>
      </c>
      <c r="B28" s="29" t="s">
        <v>44</v>
      </c>
      <c r="C28" s="247" t="s">
        <v>122</v>
      </c>
      <c r="D28" s="248"/>
      <c r="E28" s="249"/>
      <c r="F28" s="179" t="s">
        <v>122</v>
      </c>
      <c r="G28" s="179"/>
      <c r="H28" s="161"/>
      <c r="I28" s="161"/>
      <c r="J28" s="161"/>
      <c r="K28" s="161"/>
      <c r="L28" s="161"/>
      <c r="M28" s="161"/>
      <c r="N28" s="161"/>
      <c r="O28" s="161"/>
    </row>
    <row r="29" spans="1:15" ht="45">
      <c r="A29" s="30" t="s">
        <v>46</v>
      </c>
      <c r="B29" s="29" t="s">
        <v>47</v>
      </c>
      <c r="C29" s="168">
        <f>F29*2</f>
        <v>82600</v>
      </c>
      <c r="D29" s="168"/>
      <c r="E29" s="168"/>
      <c r="F29" s="168">
        <f>K13</f>
        <v>41300</v>
      </c>
      <c r="G29" s="169"/>
      <c r="H29" s="170"/>
      <c r="I29" s="171"/>
      <c r="J29" s="171"/>
      <c r="K29" s="171"/>
      <c r="L29" s="171"/>
      <c r="M29" s="171"/>
      <c r="N29" s="171"/>
      <c r="O29" s="172"/>
    </row>
    <row r="30" spans="1:15" ht="12.75">
      <c r="A30" s="31"/>
      <c r="B30" s="32"/>
      <c r="C30" s="33"/>
      <c r="D30" s="33"/>
      <c r="E30" s="33"/>
      <c r="F30" s="33"/>
      <c r="G30" s="33"/>
      <c r="H30" s="34"/>
      <c r="I30" s="34"/>
      <c r="J30" s="34"/>
      <c r="K30" s="34"/>
      <c r="L30" s="34"/>
      <c r="M30" s="34"/>
      <c r="N30" s="34"/>
      <c r="O30" s="34"/>
    </row>
    <row r="31" spans="1:15" ht="12.75">
      <c r="A31" s="31"/>
      <c r="B31" s="32"/>
      <c r="C31" s="33"/>
      <c r="D31" s="33"/>
      <c r="E31" s="33"/>
      <c r="F31" s="33"/>
      <c r="G31" s="33"/>
      <c r="H31" s="34"/>
      <c r="I31" s="34"/>
      <c r="J31" s="34"/>
      <c r="K31" s="34"/>
      <c r="L31" s="34"/>
      <c r="M31" s="34"/>
      <c r="N31" s="34"/>
      <c r="O31" s="34"/>
    </row>
    <row r="32" spans="1:15" ht="12.75">
      <c r="A32" s="31"/>
      <c r="B32" s="32"/>
      <c r="C32" s="33"/>
      <c r="D32" s="33"/>
      <c r="E32" s="33"/>
      <c r="F32" s="33"/>
      <c r="G32" s="33"/>
      <c r="H32" s="34"/>
      <c r="I32" s="34"/>
      <c r="J32" s="34"/>
      <c r="K32" s="34"/>
      <c r="L32" s="34"/>
      <c r="M32" s="34"/>
      <c r="N32" s="34"/>
      <c r="O32" s="34"/>
    </row>
    <row r="33" spans="1:15" ht="12.75">
      <c r="A33" s="6"/>
      <c r="B33" s="1"/>
      <c r="C33" s="6"/>
      <c r="D33" s="6"/>
      <c r="E33" s="6"/>
      <c r="F33" s="13"/>
      <c r="G33" s="13"/>
      <c r="H33" s="6"/>
      <c r="I33" s="6"/>
      <c r="J33" s="6"/>
      <c r="K33" s="6"/>
      <c r="L33" s="6"/>
      <c r="M33" s="13"/>
      <c r="N33" s="13"/>
      <c r="O33" s="13"/>
    </row>
    <row r="34" spans="1:15" ht="12.75">
      <c r="A34" s="161"/>
      <c r="B34" s="174" t="s">
        <v>35</v>
      </c>
      <c r="C34" s="113" t="s">
        <v>36</v>
      </c>
      <c r="D34" s="111"/>
      <c r="E34" s="110"/>
      <c r="F34" s="176" t="s">
        <v>48</v>
      </c>
      <c r="G34" s="177"/>
      <c r="H34" s="127" t="s">
        <v>22</v>
      </c>
      <c r="I34" s="127"/>
      <c r="J34" s="127"/>
      <c r="K34" s="127"/>
      <c r="L34" s="127"/>
      <c r="M34" s="176" t="s">
        <v>49</v>
      </c>
      <c r="N34" s="178"/>
      <c r="O34" s="177"/>
    </row>
    <row r="35" spans="1:15" ht="12.75">
      <c r="A35" s="173"/>
      <c r="B35" s="175"/>
      <c r="C35" s="121"/>
      <c r="D35" s="122"/>
      <c r="E35" s="123"/>
      <c r="F35" s="165" t="s">
        <v>38</v>
      </c>
      <c r="G35" s="167"/>
      <c r="H35" s="127" t="s">
        <v>50</v>
      </c>
      <c r="I35" s="127"/>
      <c r="J35" s="127" t="s">
        <v>51</v>
      </c>
      <c r="K35" s="127"/>
      <c r="L35" s="127"/>
      <c r="M35" s="165" t="s">
        <v>52</v>
      </c>
      <c r="N35" s="166"/>
      <c r="O35" s="167"/>
    </row>
    <row r="36" spans="1:15" ht="12.75">
      <c r="A36" s="24">
        <v>1</v>
      </c>
      <c r="B36" s="24">
        <v>2</v>
      </c>
      <c r="C36" s="127">
        <v>3</v>
      </c>
      <c r="D36" s="127"/>
      <c r="E36" s="127"/>
      <c r="F36" s="127">
        <v>4</v>
      </c>
      <c r="G36" s="127"/>
      <c r="H36" s="127" t="s">
        <v>53</v>
      </c>
      <c r="I36" s="127"/>
      <c r="J36" s="127" t="s">
        <v>54</v>
      </c>
      <c r="K36" s="127"/>
      <c r="L36" s="127"/>
      <c r="M36" s="127">
        <v>5</v>
      </c>
      <c r="N36" s="127"/>
      <c r="O36" s="127"/>
    </row>
    <row r="37" spans="1:15" ht="12.75">
      <c r="A37" s="162" t="s">
        <v>55</v>
      </c>
      <c r="B37" s="26" t="s">
        <v>56</v>
      </c>
      <c r="C37" s="141">
        <f>SUM(C40:E53)</f>
        <v>439355.04</v>
      </c>
      <c r="D37" s="141"/>
      <c r="E37" s="141"/>
      <c r="F37" s="141">
        <f>F40+F41+F42+F43+F44+F45+F46+F47+F48+F49+F50+F51+F52+F53</f>
        <v>219587.53</v>
      </c>
      <c r="G37" s="141"/>
      <c r="H37" s="141">
        <f>H40</f>
        <v>23514.35</v>
      </c>
      <c r="I37" s="141"/>
      <c r="J37" s="141">
        <f>J41+J42+J43+J44+J45+J46+J47+J48+J49+J50+J51+J52+J53</f>
        <v>196073.18</v>
      </c>
      <c r="K37" s="141"/>
      <c r="L37" s="141"/>
      <c r="M37" s="125"/>
      <c r="N37" s="127"/>
      <c r="O37" s="127"/>
    </row>
    <row r="38" spans="1:15" ht="54">
      <c r="A38" s="163"/>
      <c r="B38" s="35" t="s">
        <v>57</v>
      </c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1"/>
      <c r="N38" s="161"/>
      <c r="O38" s="161"/>
    </row>
    <row r="39" spans="1:15" ht="12.75">
      <c r="A39" s="36"/>
      <c r="B39" s="37" t="s">
        <v>58</v>
      </c>
      <c r="C39" s="141" t="s">
        <v>121</v>
      </c>
      <c r="D39" s="141"/>
      <c r="E39" s="141"/>
      <c r="F39" s="141"/>
      <c r="G39" s="145"/>
      <c r="H39" s="141"/>
      <c r="I39" s="141"/>
      <c r="J39" s="141"/>
      <c r="K39" s="145"/>
      <c r="L39" s="145"/>
      <c r="M39" s="127"/>
      <c r="N39" s="127"/>
      <c r="O39" s="127"/>
    </row>
    <row r="40" spans="1:15" ht="36">
      <c r="A40" s="38" t="s">
        <v>59</v>
      </c>
      <c r="B40" s="37" t="s">
        <v>60</v>
      </c>
      <c r="C40" s="141">
        <v>47028.7</v>
      </c>
      <c r="D40" s="141"/>
      <c r="E40" s="141"/>
      <c r="F40" s="146">
        <v>23514.35</v>
      </c>
      <c r="G40" s="148"/>
      <c r="H40" s="141">
        <f>F40</f>
        <v>23514.35</v>
      </c>
      <c r="I40" s="141"/>
      <c r="J40" s="141"/>
      <c r="K40" s="145"/>
      <c r="L40" s="145"/>
      <c r="M40" s="149"/>
      <c r="N40" s="127"/>
      <c r="O40" s="127"/>
    </row>
    <row r="41" spans="1:15" s="63" customFormat="1" ht="63.75" thickBot="1">
      <c r="A41" s="108" t="s">
        <v>61</v>
      </c>
      <c r="B41" s="64" t="s">
        <v>62</v>
      </c>
      <c r="C41" s="146">
        <v>99069.42</v>
      </c>
      <c r="D41" s="146"/>
      <c r="E41" s="146"/>
      <c r="F41" s="146">
        <v>49534.71</v>
      </c>
      <c r="G41" s="148"/>
      <c r="H41" s="146"/>
      <c r="I41" s="146"/>
      <c r="J41" s="146">
        <f>F41</f>
        <v>49534.71</v>
      </c>
      <c r="K41" s="148"/>
      <c r="L41" s="148"/>
      <c r="M41" s="156"/>
      <c r="N41" s="140"/>
      <c r="O41" s="140"/>
    </row>
    <row r="42" spans="1:15" s="63" customFormat="1" ht="37.5" thickBot="1" thickTop="1">
      <c r="A42" s="106" t="s">
        <v>63</v>
      </c>
      <c r="B42" s="107" t="s">
        <v>64</v>
      </c>
      <c r="C42" s="146">
        <v>8579.5</v>
      </c>
      <c r="D42" s="146"/>
      <c r="E42" s="146"/>
      <c r="F42" s="142">
        <v>4289.75</v>
      </c>
      <c r="G42" s="143"/>
      <c r="H42" s="235"/>
      <c r="I42" s="235"/>
      <c r="J42" s="146">
        <f aca="true" t="shared" si="0" ref="J42:J53">F42</f>
        <v>4289.75</v>
      </c>
      <c r="K42" s="148"/>
      <c r="L42" s="148"/>
      <c r="M42" s="156"/>
      <c r="N42" s="140"/>
      <c r="O42" s="140"/>
    </row>
    <row r="43" spans="1:15" s="63" customFormat="1" ht="37.5" thickBot="1" thickTop="1">
      <c r="A43" s="106" t="s">
        <v>65</v>
      </c>
      <c r="B43" s="107" t="s">
        <v>66</v>
      </c>
      <c r="C43" s="146">
        <v>5096.84</v>
      </c>
      <c r="D43" s="146"/>
      <c r="E43" s="146"/>
      <c r="F43" s="142">
        <v>2548.42</v>
      </c>
      <c r="G43" s="143"/>
      <c r="H43" s="235"/>
      <c r="I43" s="235"/>
      <c r="J43" s="146">
        <f t="shared" si="0"/>
        <v>2548.42</v>
      </c>
      <c r="K43" s="148"/>
      <c r="L43" s="148"/>
      <c r="M43" s="156"/>
      <c r="N43" s="140"/>
      <c r="O43" s="140"/>
    </row>
    <row r="44" spans="1:15" s="63" customFormat="1" ht="55.5" thickBot="1" thickTop="1">
      <c r="A44" s="106" t="s">
        <v>67</v>
      </c>
      <c r="B44" s="107" t="s">
        <v>68</v>
      </c>
      <c r="C44" s="146">
        <f>F44</f>
        <v>0</v>
      </c>
      <c r="D44" s="146"/>
      <c r="E44" s="146"/>
      <c r="F44" s="142">
        <v>0</v>
      </c>
      <c r="G44" s="143"/>
      <c r="H44" s="235"/>
      <c r="I44" s="235"/>
      <c r="J44" s="146">
        <f t="shared" si="0"/>
        <v>0</v>
      </c>
      <c r="K44" s="148"/>
      <c r="L44" s="148"/>
      <c r="M44" s="156"/>
      <c r="N44" s="140"/>
      <c r="O44" s="140"/>
    </row>
    <row r="45" spans="1:15" s="63" customFormat="1" ht="64.5" thickBot="1" thickTop="1">
      <c r="A45" s="106" t="s">
        <v>69</v>
      </c>
      <c r="B45" s="107" t="s">
        <v>70</v>
      </c>
      <c r="C45" s="146">
        <v>77784.6</v>
      </c>
      <c r="D45" s="146"/>
      <c r="E45" s="146"/>
      <c r="F45" s="142">
        <v>38892.3</v>
      </c>
      <c r="G45" s="143"/>
      <c r="H45" s="235"/>
      <c r="I45" s="235"/>
      <c r="J45" s="146">
        <f t="shared" si="0"/>
        <v>38892.3</v>
      </c>
      <c r="K45" s="148"/>
      <c r="L45" s="148"/>
      <c r="M45" s="156"/>
      <c r="N45" s="140"/>
      <c r="O45" s="140"/>
    </row>
    <row r="46" spans="1:15" ht="73.5" thickBot="1" thickTop="1">
      <c r="A46" s="41" t="s">
        <v>71</v>
      </c>
      <c r="B46" s="37" t="s">
        <v>72</v>
      </c>
      <c r="C46" s="141">
        <v>39595.68</v>
      </c>
      <c r="D46" s="141"/>
      <c r="E46" s="141"/>
      <c r="F46" s="142">
        <v>19797.84</v>
      </c>
      <c r="G46" s="143"/>
      <c r="H46" s="141"/>
      <c r="I46" s="141"/>
      <c r="J46" s="141">
        <f t="shared" si="0"/>
        <v>19797.84</v>
      </c>
      <c r="K46" s="145"/>
      <c r="L46" s="145"/>
      <c r="M46" s="149"/>
      <c r="N46" s="127"/>
      <c r="O46" s="127"/>
    </row>
    <row r="47" spans="1:15" ht="64.5" thickBot="1" thickTop="1">
      <c r="A47" s="41" t="s">
        <v>73</v>
      </c>
      <c r="B47" s="37" t="s">
        <v>74</v>
      </c>
      <c r="C47" s="141">
        <v>36108</v>
      </c>
      <c r="D47" s="141"/>
      <c r="E47" s="141"/>
      <c r="F47" s="142">
        <v>18054</v>
      </c>
      <c r="G47" s="143"/>
      <c r="H47" s="141"/>
      <c r="I47" s="141"/>
      <c r="J47" s="141">
        <f t="shared" si="0"/>
        <v>18054</v>
      </c>
      <c r="K47" s="145"/>
      <c r="L47" s="145"/>
      <c r="M47" s="149"/>
      <c r="N47" s="127"/>
      <c r="O47" s="127"/>
    </row>
    <row r="48" spans="1:15" ht="55.5" thickBot="1" thickTop="1">
      <c r="A48" s="41" t="s">
        <v>75</v>
      </c>
      <c r="B48" s="37" t="s">
        <v>76</v>
      </c>
      <c r="C48" s="141">
        <f>F48</f>
        <v>0</v>
      </c>
      <c r="D48" s="141"/>
      <c r="E48" s="141"/>
      <c r="F48" s="142">
        <v>0</v>
      </c>
      <c r="G48" s="143"/>
      <c r="H48" s="141"/>
      <c r="I48" s="141"/>
      <c r="J48" s="141">
        <f t="shared" si="0"/>
        <v>0</v>
      </c>
      <c r="K48" s="145"/>
      <c r="L48" s="145"/>
      <c r="M48" s="149"/>
      <c r="N48" s="127"/>
      <c r="O48" s="127"/>
    </row>
    <row r="49" spans="1:15" ht="64.5" thickBot="1" thickTop="1">
      <c r="A49" s="41" t="s">
        <v>77</v>
      </c>
      <c r="B49" s="37" t="s">
        <v>78</v>
      </c>
      <c r="C49" s="141">
        <v>0</v>
      </c>
      <c r="D49" s="141"/>
      <c r="E49" s="141"/>
      <c r="F49" s="142">
        <v>0</v>
      </c>
      <c r="G49" s="143"/>
      <c r="H49" s="141"/>
      <c r="I49" s="141"/>
      <c r="J49" s="141">
        <f t="shared" si="0"/>
        <v>0</v>
      </c>
      <c r="K49" s="145"/>
      <c r="L49" s="145"/>
      <c r="M49" s="149"/>
      <c r="N49" s="127"/>
      <c r="O49" s="127"/>
    </row>
    <row r="50" spans="1:15" ht="46.5" thickBot="1" thickTop="1">
      <c r="A50" s="41" t="s">
        <v>79</v>
      </c>
      <c r="B50" s="37" t="s">
        <v>80</v>
      </c>
      <c r="C50" s="141">
        <v>3869.36</v>
      </c>
      <c r="D50" s="141"/>
      <c r="E50" s="141"/>
      <c r="F50" s="142">
        <v>1844.69</v>
      </c>
      <c r="G50" s="143"/>
      <c r="H50" s="141"/>
      <c r="I50" s="141"/>
      <c r="J50" s="141">
        <f t="shared" si="0"/>
        <v>1844.69</v>
      </c>
      <c r="K50" s="145"/>
      <c r="L50" s="145"/>
      <c r="M50" s="149"/>
      <c r="N50" s="127"/>
      <c r="O50" s="127"/>
    </row>
    <row r="51" spans="1:15" s="63" customFormat="1" ht="64.5" thickBot="1" thickTop="1">
      <c r="A51" s="66" t="s">
        <v>81</v>
      </c>
      <c r="B51" s="64" t="s">
        <v>82</v>
      </c>
      <c r="C51" s="146">
        <v>24156.62</v>
      </c>
      <c r="D51" s="146"/>
      <c r="E51" s="146"/>
      <c r="F51" s="142">
        <v>12078.31</v>
      </c>
      <c r="G51" s="143"/>
      <c r="H51" s="146"/>
      <c r="I51" s="146"/>
      <c r="J51" s="146">
        <f t="shared" si="0"/>
        <v>12078.31</v>
      </c>
      <c r="K51" s="148"/>
      <c r="L51" s="148"/>
      <c r="M51" s="156"/>
      <c r="N51" s="140"/>
      <c r="O51" s="140"/>
    </row>
    <row r="52" spans="1:15" s="63" customFormat="1" ht="37.5" thickBot="1" thickTop="1">
      <c r="A52" s="66" t="s">
        <v>83</v>
      </c>
      <c r="B52" s="64" t="s">
        <v>84</v>
      </c>
      <c r="C52" s="146">
        <v>85794.46</v>
      </c>
      <c r="D52" s="146"/>
      <c r="E52" s="146"/>
      <c r="F52" s="142">
        <v>42897.23</v>
      </c>
      <c r="G52" s="143"/>
      <c r="H52" s="146"/>
      <c r="I52" s="146"/>
      <c r="J52" s="146">
        <f t="shared" si="0"/>
        <v>42897.23</v>
      </c>
      <c r="K52" s="148"/>
      <c r="L52" s="148"/>
      <c r="M52" s="156"/>
      <c r="N52" s="140"/>
      <c r="O52" s="140"/>
    </row>
    <row r="53" spans="1:15" ht="46.5" thickBot="1" thickTop="1">
      <c r="A53" s="41" t="s">
        <v>85</v>
      </c>
      <c r="B53" s="37" t="s">
        <v>86</v>
      </c>
      <c r="C53" s="141">
        <v>12271.86</v>
      </c>
      <c r="D53" s="141"/>
      <c r="E53" s="141"/>
      <c r="F53" s="142">
        <v>6135.93</v>
      </c>
      <c r="G53" s="143"/>
      <c r="H53" s="141"/>
      <c r="I53" s="141"/>
      <c r="J53" s="141">
        <f t="shared" si="0"/>
        <v>6135.93</v>
      </c>
      <c r="K53" s="145"/>
      <c r="L53" s="145"/>
      <c r="M53" s="149"/>
      <c r="N53" s="127"/>
      <c r="O53" s="127"/>
    </row>
    <row r="54" spans="1:15" ht="64.5" thickBot="1" thickTop="1">
      <c r="A54" s="42" t="s">
        <v>87</v>
      </c>
      <c r="B54" s="43" t="s">
        <v>88</v>
      </c>
      <c r="C54" s="135" t="s">
        <v>45</v>
      </c>
      <c r="D54" s="135"/>
      <c r="E54" s="135"/>
      <c r="F54" s="135">
        <v>0</v>
      </c>
      <c r="G54" s="135"/>
      <c r="H54" s="234"/>
      <c r="I54" s="234"/>
      <c r="J54" s="141"/>
      <c r="K54" s="145"/>
      <c r="L54" s="145"/>
      <c r="M54" s="115"/>
      <c r="N54" s="115"/>
      <c r="O54" s="115"/>
    </row>
    <row r="55" spans="1:15" ht="13.5" thickTop="1">
      <c r="A55" s="44"/>
      <c r="B55" s="45" t="s">
        <v>126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6"/>
    </row>
    <row r="56" spans="1:15" ht="12.75">
      <c r="A56" s="112" t="s">
        <v>89</v>
      </c>
      <c r="B56" s="113" t="s">
        <v>90</v>
      </c>
      <c r="C56" s="111"/>
      <c r="D56" s="111"/>
      <c r="E56" s="111"/>
      <c r="F56" s="111"/>
      <c r="G56" s="110"/>
      <c r="H56" s="124" t="s">
        <v>91</v>
      </c>
      <c r="I56" s="125">
        <v>732069.07</v>
      </c>
      <c r="J56" s="125"/>
      <c r="K56" s="127" t="s">
        <v>22</v>
      </c>
      <c r="L56" s="127"/>
      <c r="M56" s="127"/>
      <c r="N56" s="127"/>
      <c r="O56" s="127"/>
    </row>
    <row r="57" spans="1:15" ht="12.75">
      <c r="A57" s="112"/>
      <c r="B57" s="121"/>
      <c r="C57" s="122"/>
      <c r="D57" s="122"/>
      <c r="E57" s="122"/>
      <c r="F57" s="122"/>
      <c r="G57" s="123"/>
      <c r="H57" s="124"/>
      <c r="I57" s="126"/>
      <c r="J57" s="126"/>
      <c r="K57" s="126" t="s">
        <v>92</v>
      </c>
      <c r="L57" s="126"/>
      <c r="M57" s="89">
        <f>I56/4</f>
        <v>183017.2675</v>
      </c>
      <c r="N57" s="89" t="s">
        <v>16</v>
      </c>
      <c r="O57" s="89">
        <f>M57/3</f>
        <v>61005.75583333333</v>
      </c>
    </row>
    <row r="58" spans="1:15" ht="12.75">
      <c r="A58" s="112"/>
      <c r="B58" s="127" t="s">
        <v>93</v>
      </c>
      <c r="C58" s="127"/>
      <c r="D58" s="127"/>
      <c r="E58" s="127"/>
      <c r="F58" s="127"/>
      <c r="G58" s="127"/>
      <c r="H58" s="41" t="s">
        <v>91</v>
      </c>
      <c r="I58" s="126">
        <v>665582.904</v>
      </c>
      <c r="J58" s="126"/>
      <c r="K58" s="126" t="s">
        <v>92</v>
      </c>
      <c r="L58" s="126"/>
      <c r="M58" s="89">
        <v>166395.726</v>
      </c>
      <c r="N58" s="89" t="s">
        <v>16</v>
      </c>
      <c r="O58" s="89">
        <v>55465.242</v>
      </c>
    </row>
    <row r="59" spans="1:15" ht="12.75">
      <c r="A59" s="47"/>
      <c r="B59" s="48"/>
      <c r="C59" s="48"/>
      <c r="D59" s="48"/>
      <c r="E59" s="48"/>
      <c r="F59" s="48"/>
      <c r="G59" s="48"/>
      <c r="H59" s="48"/>
      <c r="I59" s="91"/>
      <c r="J59" s="91"/>
      <c r="K59" s="91"/>
      <c r="L59" s="91"/>
      <c r="M59" s="91"/>
      <c r="N59" s="91"/>
      <c r="O59" s="93"/>
    </row>
    <row r="60" spans="1:15" ht="12.75">
      <c r="A60" s="47"/>
      <c r="B60" s="114" t="s">
        <v>94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48"/>
      <c r="O60" s="49"/>
    </row>
    <row r="61" spans="1:15" ht="12.75">
      <c r="A61" s="47"/>
      <c r="B61" s="114" t="s">
        <v>95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48"/>
      <c r="O61" s="49"/>
    </row>
    <row r="62" spans="1:15" ht="12.75">
      <c r="A62" s="47"/>
      <c r="B62" s="114" t="s">
        <v>96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48"/>
      <c r="O62" s="49"/>
    </row>
    <row r="63" spans="1:15" ht="12.75">
      <c r="A63" s="47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</row>
    <row r="64" spans="1:15" s="101" customFormat="1" ht="12.75" customHeight="1">
      <c r="A64" s="97"/>
      <c r="B64" s="129" t="s">
        <v>127</v>
      </c>
      <c r="C64" s="129"/>
      <c r="D64" s="129"/>
      <c r="E64" s="98"/>
      <c r="F64" s="99"/>
      <c r="G64" s="99" t="s">
        <v>128</v>
      </c>
      <c r="H64" s="131" t="s">
        <v>129</v>
      </c>
      <c r="I64" s="132"/>
      <c r="J64" s="98"/>
      <c r="K64" s="98"/>
      <c r="L64" s="98"/>
      <c r="M64" s="98"/>
      <c r="N64" s="98"/>
      <c r="O64" s="100"/>
    </row>
    <row r="65" spans="1:15" s="101" customFormat="1" ht="14.25" customHeight="1">
      <c r="A65" s="97"/>
      <c r="B65" s="129" t="s">
        <v>130</v>
      </c>
      <c r="C65" s="129"/>
      <c r="D65" s="129"/>
      <c r="E65" s="98"/>
      <c r="F65" s="99"/>
      <c r="G65" s="99" t="s">
        <v>128</v>
      </c>
      <c r="H65" s="131" t="s">
        <v>131</v>
      </c>
      <c r="I65" s="132"/>
      <c r="J65" s="98"/>
      <c r="K65" s="98"/>
      <c r="L65" s="98"/>
      <c r="M65" s="98"/>
      <c r="N65" s="98"/>
      <c r="O65" s="100"/>
    </row>
    <row r="66" spans="1:15" ht="12.75">
      <c r="A66" s="47"/>
      <c r="B66" s="48" t="s">
        <v>132</v>
      </c>
      <c r="C66" s="48"/>
      <c r="D66" s="48"/>
      <c r="E66" s="48"/>
      <c r="F66" s="102"/>
      <c r="G66" s="102"/>
      <c r="H66" s="48"/>
      <c r="I66" s="48"/>
      <c r="J66" s="48"/>
      <c r="K66" s="48"/>
      <c r="L66" s="48"/>
      <c r="M66" s="48"/>
      <c r="N66" s="48"/>
      <c r="O66" s="49"/>
    </row>
    <row r="67" spans="1:15" ht="12.75">
      <c r="A67" s="47"/>
      <c r="B67" s="48"/>
      <c r="C67" s="48"/>
      <c r="D67" s="48"/>
      <c r="E67" s="48"/>
      <c r="F67" s="102"/>
      <c r="G67" s="102"/>
      <c r="H67" s="48"/>
      <c r="I67" s="48"/>
      <c r="J67" s="130"/>
      <c r="K67" s="130"/>
      <c r="L67" s="130"/>
      <c r="M67" s="130"/>
      <c r="N67" s="130"/>
      <c r="O67" s="49"/>
    </row>
    <row r="68" spans="1:15" ht="12.75">
      <c r="A68" s="50"/>
      <c r="B68" s="51"/>
      <c r="C68" s="51"/>
      <c r="D68" s="51"/>
      <c r="E68" s="51"/>
      <c r="F68" s="103"/>
      <c r="G68" s="103"/>
      <c r="H68" s="51"/>
      <c r="I68" s="51"/>
      <c r="J68" s="128"/>
      <c r="K68" s="128"/>
      <c r="L68" s="128"/>
      <c r="M68" s="128"/>
      <c r="N68" s="128"/>
      <c r="O68" s="52"/>
    </row>
  </sheetData>
  <sheetProtection/>
  <mergeCells count="170">
    <mergeCell ref="F18:H18"/>
    <mergeCell ref="J1:O1"/>
    <mergeCell ref="J2:O2"/>
    <mergeCell ref="J3:O3"/>
    <mergeCell ref="J4:O4"/>
    <mergeCell ref="A5:O5"/>
    <mergeCell ref="A6:O6"/>
    <mergeCell ref="A7:O7"/>
    <mergeCell ref="A8:O8"/>
    <mergeCell ref="A9:C9"/>
    <mergeCell ref="F9:O9"/>
    <mergeCell ref="A11:M11"/>
    <mergeCell ref="N11:O12"/>
    <mergeCell ref="A12:D13"/>
    <mergeCell ref="E12:F12"/>
    <mergeCell ref="H12:M12"/>
    <mergeCell ref="E13:F13"/>
    <mergeCell ref="A15:B17"/>
    <mergeCell ref="C15:E16"/>
    <mergeCell ref="F15:L15"/>
    <mergeCell ref="F16:H16"/>
    <mergeCell ref="I16:L16"/>
    <mergeCell ref="C17:E17"/>
    <mergeCell ref="F17:H17"/>
    <mergeCell ref="I17:L17"/>
    <mergeCell ref="A19:C19"/>
    <mergeCell ref="E19:G19"/>
    <mergeCell ref="I19:K19"/>
    <mergeCell ref="A23:A24"/>
    <mergeCell ref="B23:B24"/>
    <mergeCell ref="C23:E24"/>
    <mergeCell ref="F23:G23"/>
    <mergeCell ref="H23:O24"/>
    <mergeCell ref="F24:G24"/>
    <mergeCell ref="C25:E25"/>
    <mergeCell ref="F25:G25"/>
    <mergeCell ref="H25:O25"/>
    <mergeCell ref="C26:E26"/>
    <mergeCell ref="F26:G26"/>
    <mergeCell ref="H26:O26"/>
    <mergeCell ref="C27:E27"/>
    <mergeCell ref="F27:G27"/>
    <mergeCell ref="H27:O27"/>
    <mergeCell ref="C28:E28"/>
    <mergeCell ref="F28:G28"/>
    <mergeCell ref="H28:O28"/>
    <mergeCell ref="C29:E29"/>
    <mergeCell ref="F29:G29"/>
    <mergeCell ref="H29:O29"/>
    <mergeCell ref="A34:A35"/>
    <mergeCell ref="B34:B35"/>
    <mergeCell ref="C34:E35"/>
    <mergeCell ref="F34:G34"/>
    <mergeCell ref="H34:L34"/>
    <mergeCell ref="M34:O34"/>
    <mergeCell ref="F35:G35"/>
    <mergeCell ref="H35:I35"/>
    <mergeCell ref="J35:L35"/>
    <mergeCell ref="M35:O35"/>
    <mergeCell ref="C36:E36"/>
    <mergeCell ref="F36:G36"/>
    <mergeCell ref="H36:I36"/>
    <mergeCell ref="J36:L36"/>
    <mergeCell ref="M36:O36"/>
    <mergeCell ref="A37:A38"/>
    <mergeCell ref="C37:E38"/>
    <mergeCell ref="F37:G38"/>
    <mergeCell ref="H37:I38"/>
    <mergeCell ref="J37:L38"/>
    <mergeCell ref="M37:O38"/>
    <mergeCell ref="C39:E39"/>
    <mergeCell ref="F39:G39"/>
    <mergeCell ref="H39:I39"/>
    <mergeCell ref="J39:L39"/>
    <mergeCell ref="M39:O39"/>
    <mergeCell ref="M40:O40"/>
    <mergeCell ref="C41:E41"/>
    <mergeCell ref="F41:G41"/>
    <mergeCell ref="H41:I41"/>
    <mergeCell ref="J41:L41"/>
    <mergeCell ref="M41:O41"/>
    <mergeCell ref="C40:E40"/>
    <mergeCell ref="F40:G40"/>
    <mergeCell ref="H40:I40"/>
    <mergeCell ref="J40:L40"/>
    <mergeCell ref="M42:O42"/>
    <mergeCell ref="C43:E43"/>
    <mergeCell ref="F43:G43"/>
    <mergeCell ref="H43:I43"/>
    <mergeCell ref="J43:L43"/>
    <mergeCell ref="M43:O43"/>
    <mergeCell ref="C42:E42"/>
    <mergeCell ref="F42:G42"/>
    <mergeCell ref="H42:I42"/>
    <mergeCell ref="J42:L42"/>
    <mergeCell ref="M44:O44"/>
    <mergeCell ref="C45:E45"/>
    <mergeCell ref="F45:G45"/>
    <mergeCell ref="H45:I45"/>
    <mergeCell ref="J45:L45"/>
    <mergeCell ref="M45:O45"/>
    <mergeCell ref="C44:E44"/>
    <mergeCell ref="F44:G44"/>
    <mergeCell ref="H44:I44"/>
    <mergeCell ref="J44:L44"/>
    <mergeCell ref="M46:O46"/>
    <mergeCell ref="C47:E47"/>
    <mergeCell ref="F47:G47"/>
    <mergeCell ref="H47:I47"/>
    <mergeCell ref="J47:L47"/>
    <mergeCell ref="M47:O47"/>
    <mergeCell ref="C46:E46"/>
    <mergeCell ref="F46:G46"/>
    <mergeCell ref="H46:I46"/>
    <mergeCell ref="J46:L46"/>
    <mergeCell ref="M48:O48"/>
    <mergeCell ref="C49:E49"/>
    <mergeCell ref="F49:G49"/>
    <mergeCell ref="H49:I49"/>
    <mergeCell ref="J49:L49"/>
    <mergeCell ref="M49:O49"/>
    <mergeCell ref="C48:E48"/>
    <mergeCell ref="F48:G48"/>
    <mergeCell ref="H48:I48"/>
    <mergeCell ref="J48:L48"/>
    <mergeCell ref="M50:O50"/>
    <mergeCell ref="C51:E51"/>
    <mergeCell ref="F51:G51"/>
    <mergeCell ref="H51:I51"/>
    <mergeCell ref="J51:L51"/>
    <mergeCell ref="M51:O51"/>
    <mergeCell ref="C50:E50"/>
    <mergeCell ref="F50:G50"/>
    <mergeCell ref="H50:I50"/>
    <mergeCell ref="J50:L50"/>
    <mergeCell ref="M52:O52"/>
    <mergeCell ref="C53:E53"/>
    <mergeCell ref="F53:G53"/>
    <mergeCell ref="H53:I53"/>
    <mergeCell ref="J53:L53"/>
    <mergeCell ref="M53:O53"/>
    <mergeCell ref="C52:E52"/>
    <mergeCell ref="F52:G52"/>
    <mergeCell ref="H52:I52"/>
    <mergeCell ref="J52:L52"/>
    <mergeCell ref="C54:E54"/>
    <mergeCell ref="F54:G54"/>
    <mergeCell ref="H54:I54"/>
    <mergeCell ref="J54:L54"/>
    <mergeCell ref="K57:L57"/>
    <mergeCell ref="B58:G58"/>
    <mergeCell ref="I58:J58"/>
    <mergeCell ref="K58:L58"/>
    <mergeCell ref="J68:N68"/>
    <mergeCell ref="B62:M62"/>
    <mergeCell ref="B64:D64"/>
    <mergeCell ref="B65:D65"/>
    <mergeCell ref="J67:N67"/>
    <mergeCell ref="H64:I64"/>
    <mergeCell ref="H65:I65"/>
    <mergeCell ref="A18:B18"/>
    <mergeCell ref="C18:E18"/>
    <mergeCell ref="B60:M60"/>
    <mergeCell ref="B61:M61"/>
    <mergeCell ref="M54:O54"/>
    <mergeCell ref="A56:A58"/>
    <mergeCell ref="B56:G57"/>
    <mergeCell ref="H56:H57"/>
    <mergeCell ref="I56:J57"/>
    <mergeCell ref="K56:O56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O68"/>
  <sheetViews>
    <sheetView zoomScalePageLayoutView="0" workbookViewId="0" topLeftCell="A11">
      <selection activeCell="F47" sqref="F47:G47"/>
    </sheetView>
  </sheetViews>
  <sheetFormatPr defaultColWidth="9.140625" defaultRowHeight="12.75"/>
  <cols>
    <col min="1" max="1" width="5.7109375" style="0" bestFit="1" customWidth="1"/>
    <col min="2" max="2" width="24.421875" style="0" customWidth="1"/>
    <col min="3" max="3" width="9.00390625" style="0" customWidth="1"/>
    <col min="4" max="4" width="7.7109375" style="0" customWidth="1"/>
    <col min="5" max="5" width="9.7109375" style="0" customWidth="1"/>
    <col min="6" max="6" width="6.00390625" style="0" customWidth="1"/>
    <col min="7" max="7" width="15.00390625" style="0" customWidth="1"/>
    <col min="8" max="8" width="6.140625" style="0" customWidth="1"/>
    <col min="9" max="9" width="9.28125" style="0" customWidth="1"/>
    <col min="10" max="10" width="8.140625" style="0" customWidth="1"/>
    <col min="11" max="11" width="8.7109375" style="0" customWidth="1"/>
    <col min="12" max="12" width="8.140625" style="0" customWidth="1"/>
    <col min="13" max="13" width="9.7109375" style="0" customWidth="1"/>
    <col min="14" max="14" width="6.00390625" style="0" customWidth="1"/>
    <col min="15" max="15" width="11.28125" style="0" customWidth="1"/>
  </cols>
  <sheetData>
    <row r="1" spans="1:15" ht="12.75">
      <c r="A1" s="1"/>
      <c r="B1" s="1"/>
      <c r="C1" s="2"/>
      <c r="D1" s="2"/>
      <c r="E1" s="2"/>
      <c r="F1" s="2"/>
      <c r="G1" s="2"/>
      <c r="H1" s="2"/>
      <c r="I1" s="2"/>
      <c r="J1" s="229" t="s">
        <v>0</v>
      </c>
      <c r="K1" s="229"/>
      <c r="L1" s="229"/>
      <c r="M1" s="229"/>
      <c r="N1" s="229"/>
      <c r="O1" s="229"/>
    </row>
    <row r="2" spans="1:15" ht="12.75">
      <c r="A2" s="1"/>
      <c r="B2" s="1"/>
      <c r="C2" s="2"/>
      <c r="D2" s="2"/>
      <c r="E2" s="2"/>
      <c r="F2" s="2"/>
      <c r="G2" s="2"/>
      <c r="H2" s="2"/>
      <c r="I2" s="2"/>
      <c r="J2" s="229" t="s">
        <v>1</v>
      </c>
      <c r="K2" s="229"/>
      <c r="L2" s="229"/>
      <c r="M2" s="229"/>
      <c r="N2" s="229"/>
      <c r="O2" s="229"/>
    </row>
    <row r="3" spans="1:15" ht="12.75">
      <c r="A3" s="1"/>
      <c r="B3" s="1"/>
      <c r="C3" s="3"/>
      <c r="D3" s="3"/>
      <c r="E3" s="3"/>
      <c r="F3" s="3"/>
      <c r="G3" s="3"/>
      <c r="H3" s="3"/>
      <c r="I3" s="3"/>
      <c r="J3" s="230" t="s">
        <v>2</v>
      </c>
      <c r="K3" s="230"/>
      <c r="L3" s="230"/>
      <c r="M3" s="230"/>
      <c r="N3" s="230"/>
      <c r="O3" s="230"/>
    </row>
    <row r="4" spans="1:15" ht="12.75">
      <c r="A4" s="1"/>
      <c r="B4" s="1"/>
      <c r="C4" s="2"/>
      <c r="D4" s="2"/>
      <c r="E4" s="2"/>
      <c r="F4" s="2"/>
      <c r="G4" s="2"/>
      <c r="H4" s="2"/>
      <c r="I4" s="2"/>
      <c r="J4" s="230" t="s">
        <v>3</v>
      </c>
      <c r="K4" s="230"/>
      <c r="L4" s="230"/>
      <c r="M4" s="230"/>
      <c r="N4" s="230"/>
      <c r="O4" s="230"/>
    </row>
    <row r="5" spans="1:15" ht="12.75">
      <c r="A5" s="231" t="s">
        <v>4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</row>
    <row r="6" spans="1:15" ht="12.75">
      <c r="A6" s="231" t="s">
        <v>5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</row>
    <row r="7" spans="1:15" ht="12.75">
      <c r="A7" s="231" t="s">
        <v>6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</row>
    <row r="8" spans="1:15" ht="12.75">
      <c r="A8" s="231" t="s">
        <v>7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</row>
    <row r="9" spans="1:15" ht="12.75">
      <c r="A9" s="233" t="s">
        <v>8</v>
      </c>
      <c r="B9" s="233"/>
      <c r="C9" s="233"/>
      <c r="D9" s="5" t="s">
        <v>133</v>
      </c>
      <c r="E9" s="4"/>
      <c r="F9" s="215" t="s">
        <v>123</v>
      </c>
      <c r="G9" s="215"/>
      <c r="H9" s="215"/>
      <c r="I9" s="215"/>
      <c r="J9" s="215"/>
      <c r="K9" s="215"/>
      <c r="L9" s="215"/>
      <c r="M9" s="215"/>
      <c r="N9" s="215"/>
      <c r="O9" s="215"/>
    </row>
    <row r="10" spans="1:15" ht="13.5" thickBot="1">
      <c r="A10" s="6"/>
      <c r="B10" s="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3.5" thickBot="1">
      <c r="A11" s="216" t="s">
        <v>124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8"/>
      <c r="N11" s="219" t="s">
        <v>9</v>
      </c>
      <c r="O11" s="220"/>
    </row>
    <row r="12" spans="1:15" ht="13.5" thickBot="1">
      <c r="A12" s="221" t="s">
        <v>10</v>
      </c>
      <c r="B12" s="222"/>
      <c r="C12" s="222"/>
      <c r="D12" s="222"/>
      <c r="E12" s="205" t="s">
        <v>11</v>
      </c>
      <c r="F12" s="207"/>
      <c r="G12" s="7" t="s">
        <v>12</v>
      </c>
      <c r="H12" s="226" t="s">
        <v>13</v>
      </c>
      <c r="I12" s="222"/>
      <c r="J12" s="222"/>
      <c r="K12" s="222"/>
      <c r="L12" s="222"/>
      <c r="M12" s="227"/>
      <c r="N12" s="183"/>
      <c r="O12" s="187"/>
    </row>
    <row r="13" spans="1:15" ht="13.5" thickBot="1">
      <c r="A13" s="223"/>
      <c r="B13" s="224"/>
      <c r="C13" s="224"/>
      <c r="D13" s="225"/>
      <c r="E13" s="228">
        <v>40945</v>
      </c>
      <c r="F13" s="224"/>
      <c r="G13" s="8">
        <v>4</v>
      </c>
      <c r="H13" s="9" t="s">
        <v>14</v>
      </c>
      <c r="I13" s="83">
        <f>K13*4</f>
        <v>154944</v>
      </c>
      <c r="J13" s="84" t="s">
        <v>15</v>
      </c>
      <c r="K13" s="83">
        <f>M13*3</f>
        <v>38736</v>
      </c>
      <c r="L13" s="84" t="s">
        <v>16</v>
      </c>
      <c r="M13" s="90">
        <v>12912</v>
      </c>
      <c r="N13" s="10" t="s">
        <v>17</v>
      </c>
      <c r="O13" s="11"/>
    </row>
    <row r="14" spans="1:15" ht="20.25" thickBot="1">
      <c r="A14" s="6"/>
      <c r="B14" s="1"/>
      <c r="C14" s="53" t="s">
        <v>113</v>
      </c>
      <c r="D14" s="6"/>
      <c r="E14" s="6"/>
      <c r="F14" s="6"/>
      <c r="G14" s="13"/>
      <c r="H14" s="13"/>
      <c r="I14" s="13"/>
      <c r="J14" s="6"/>
      <c r="K14" s="6"/>
      <c r="L14" s="6"/>
      <c r="M14" s="6"/>
      <c r="N14" s="14" t="s">
        <v>19</v>
      </c>
      <c r="O14" s="15">
        <v>22.26</v>
      </c>
    </row>
    <row r="15" spans="1:15" ht="13.5" thickBot="1">
      <c r="A15" s="198" t="s">
        <v>20</v>
      </c>
      <c r="B15" s="199"/>
      <c r="C15" s="202" t="s">
        <v>21</v>
      </c>
      <c r="D15" s="203"/>
      <c r="E15" s="204"/>
      <c r="F15" s="208" t="s">
        <v>22</v>
      </c>
      <c r="G15" s="208"/>
      <c r="H15" s="208"/>
      <c r="I15" s="208"/>
      <c r="J15" s="208"/>
      <c r="K15" s="208"/>
      <c r="L15" s="209"/>
      <c r="M15" s="6"/>
      <c r="N15" s="14" t="s">
        <v>23</v>
      </c>
      <c r="O15" s="15"/>
    </row>
    <row r="16" spans="1:15" ht="13.5" thickBot="1">
      <c r="A16" s="200"/>
      <c r="B16" s="201"/>
      <c r="C16" s="205"/>
      <c r="D16" s="206"/>
      <c r="E16" s="207"/>
      <c r="F16" s="112" t="s">
        <v>24</v>
      </c>
      <c r="G16" s="112"/>
      <c r="H16" s="112"/>
      <c r="I16" s="210" t="s">
        <v>25</v>
      </c>
      <c r="J16" s="211"/>
      <c r="K16" s="211"/>
      <c r="L16" s="212"/>
      <c r="M16" s="6"/>
      <c r="N16" s="17" t="s">
        <v>26</v>
      </c>
      <c r="O16" s="18"/>
    </row>
    <row r="17" spans="1:15" ht="12.75">
      <c r="A17" s="200"/>
      <c r="B17" s="201"/>
      <c r="C17" s="213">
        <f>F17+I17</f>
        <v>2821.8999999999996</v>
      </c>
      <c r="D17" s="213"/>
      <c r="E17" s="213"/>
      <c r="F17" s="213">
        <v>2698.2</v>
      </c>
      <c r="G17" s="213"/>
      <c r="H17" s="213"/>
      <c r="I17" s="213">
        <v>123.7</v>
      </c>
      <c r="J17" s="213"/>
      <c r="K17" s="213"/>
      <c r="L17" s="214"/>
      <c r="M17" s="6"/>
      <c r="N17" s="6"/>
      <c r="O17" s="6"/>
    </row>
    <row r="18" spans="1:15" ht="12.75">
      <c r="A18" s="118" t="s">
        <v>125</v>
      </c>
      <c r="B18" s="119"/>
      <c r="C18" s="120"/>
      <c r="D18" s="116"/>
      <c r="E18" s="117"/>
      <c r="F18" s="120">
        <v>965.4</v>
      </c>
      <c r="G18" s="116"/>
      <c r="H18" s="117"/>
      <c r="I18" s="86"/>
      <c r="J18" s="87"/>
      <c r="K18" s="87"/>
      <c r="L18" s="88"/>
      <c r="M18" s="6"/>
      <c r="N18" s="6"/>
      <c r="O18" s="6"/>
    </row>
    <row r="19" spans="1:15" ht="13.5" thickBot="1">
      <c r="A19" s="180"/>
      <c r="B19" s="181"/>
      <c r="C19" s="182"/>
      <c r="D19" s="77"/>
      <c r="E19" s="183" t="s">
        <v>27</v>
      </c>
      <c r="F19" s="184"/>
      <c r="G19" s="185"/>
      <c r="H19" s="77">
        <f>'[1]Свод'!P7</f>
        <v>0</v>
      </c>
      <c r="I19" s="186" t="s">
        <v>28</v>
      </c>
      <c r="J19" s="184"/>
      <c r="K19" s="187"/>
      <c r="L19" s="78">
        <f>'[1]Свод'!Q7</f>
        <v>0</v>
      </c>
      <c r="M19" s="6"/>
      <c r="N19" s="6"/>
      <c r="O19" s="6"/>
    </row>
    <row r="20" spans="1:15" ht="12.75">
      <c r="A20" s="19"/>
      <c r="B20" s="19"/>
      <c r="C20" s="19"/>
      <c r="D20" s="20"/>
      <c r="E20" s="21"/>
      <c r="F20" s="21"/>
      <c r="G20" s="21"/>
      <c r="H20" s="20"/>
      <c r="I20" s="22"/>
      <c r="J20" s="21"/>
      <c r="K20" s="21"/>
      <c r="L20" s="20"/>
      <c r="M20" s="6"/>
      <c r="N20" s="6"/>
      <c r="O20" s="6"/>
    </row>
    <row r="21" spans="1:15" ht="18">
      <c r="A21" s="19"/>
      <c r="B21" s="16" t="s">
        <v>29</v>
      </c>
      <c r="C21" s="16" t="s">
        <v>114</v>
      </c>
      <c r="D21" s="23" t="s">
        <v>31</v>
      </c>
      <c r="E21" s="25" t="s">
        <v>115</v>
      </c>
      <c r="F21" s="26" t="s">
        <v>33</v>
      </c>
      <c r="G21" s="26">
        <v>3</v>
      </c>
      <c r="H21" s="27" t="s">
        <v>34</v>
      </c>
      <c r="I21" s="26">
        <v>24</v>
      </c>
      <c r="J21" s="21"/>
      <c r="K21" s="21"/>
      <c r="L21" s="20"/>
      <c r="M21" s="6"/>
      <c r="N21" s="6"/>
      <c r="O21" s="6"/>
    </row>
    <row r="22" spans="1:15" ht="12.75">
      <c r="A22" s="6"/>
      <c r="B22" s="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161"/>
      <c r="B23" s="188" t="s">
        <v>35</v>
      </c>
      <c r="C23" s="190" t="s">
        <v>36</v>
      </c>
      <c r="D23" s="191"/>
      <c r="E23" s="192"/>
      <c r="F23" s="196" t="s">
        <v>22</v>
      </c>
      <c r="G23" s="197"/>
      <c r="H23" s="190" t="s">
        <v>37</v>
      </c>
      <c r="I23" s="191"/>
      <c r="J23" s="191"/>
      <c r="K23" s="191"/>
      <c r="L23" s="191"/>
      <c r="M23" s="191"/>
      <c r="N23" s="191"/>
      <c r="O23" s="192"/>
    </row>
    <row r="24" spans="1:15" ht="12.75">
      <c r="A24" s="173"/>
      <c r="B24" s="189"/>
      <c r="C24" s="193"/>
      <c r="D24" s="194"/>
      <c r="E24" s="195"/>
      <c r="F24" s="196" t="s">
        <v>38</v>
      </c>
      <c r="G24" s="197"/>
      <c r="H24" s="193"/>
      <c r="I24" s="194"/>
      <c r="J24" s="194"/>
      <c r="K24" s="194"/>
      <c r="L24" s="194"/>
      <c r="M24" s="194"/>
      <c r="N24" s="194"/>
      <c r="O24" s="195"/>
    </row>
    <row r="25" spans="1:15" ht="12.75">
      <c r="A25" s="24">
        <v>1</v>
      </c>
      <c r="B25" s="24">
        <v>2</v>
      </c>
      <c r="C25" s="127">
        <v>3</v>
      </c>
      <c r="D25" s="127"/>
      <c r="E25" s="127"/>
      <c r="F25" s="127">
        <v>4</v>
      </c>
      <c r="G25" s="127"/>
      <c r="H25" s="127">
        <v>5</v>
      </c>
      <c r="I25" s="127"/>
      <c r="J25" s="127"/>
      <c r="K25" s="127"/>
      <c r="L25" s="127"/>
      <c r="M25" s="127"/>
      <c r="N25" s="127"/>
      <c r="O25" s="127"/>
    </row>
    <row r="26" spans="1:15" ht="36">
      <c r="A26" s="28" t="s">
        <v>39</v>
      </c>
      <c r="B26" s="29" t="s">
        <v>40</v>
      </c>
      <c r="C26" s="168">
        <f>F26*2</f>
        <v>77472</v>
      </c>
      <c r="D26" s="168"/>
      <c r="E26" s="168"/>
      <c r="F26" s="168">
        <f>K13</f>
        <v>38736</v>
      </c>
      <c r="G26" s="168"/>
      <c r="H26" s="127"/>
      <c r="I26" s="127"/>
      <c r="J26" s="127"/>
      <c r="K26" s="127"/>
      <c r="L26" s="127"/>
      <c r="M26" s="127"/>
      <c r="N26" s="127"/>
      <c r="O26" s="127"/>
    </row>
    <row r="27" spans="1:15" ht="27">
      <c r="A27" s="28" t="s">
        <v>41</v>
      </c>
      <c r="B27" s="29" t="s">
        <v>42</v>
      </c>
      <c r="C27" s="168">
        <f>F27*2</f>
        <v>77472</v>
      </c>
      <c r="D27" s="168"/>
      <c r="E27" s="168"/>
      <c r="F27" s="168">
        <f>K13</f>
        <v>38736</v>
      </c>
      <c r="G27" s="168"/>
      <c r="H27" s="127"/>
      <c r="I27" s="127"/>
      <c r="J27" s="127"/>
      <c r="K27" s="127"/>
      <c r="L27" s="127"/>
      <c r="M27" s="127"/>
      <c r="N27" s="127"/>
      <c r="O27" s="127"/>
    </row>
    <row r="28" spans="1:15" ht="54">
      <c r="A28" s="28" t="s">
        <v>43</v>
      </c>
      <c r="B28" s="29" t="s">
        <v>44</v>
      </c>
      <c r="C28" s="179" t="s">
        <v>122</v>
      </c>
      <c r="D28" s="179"/>
      <c r="E28" s="179"/>
      <c r="F28" s="179" t="s">
        <v>122</v>
      </c>
      <c r="G28" s="179"/>
      <c r="H28" s="161"/>
      <c r="I28" s="161"/>
      <c r="J28" s="161"/>
      <c r="K28" s="161"/>
      <c r="L28" s="161"/>
      <c r="M28" s="161"/>
      <c r="N28" s="161"/>
      <c r="O28" s="161"/>
    </row>
    <row r="29" spans="1:15" ht="45">
      <c r="A29" s="30" t="s">
        <v>46</v>
      </c>
      <c r="B29" s="29" t="s">
        <v>47</v>
      </c>
      <c r="C29" s="168">
        <f>F29*2</f>
        <v>77472</v>
      </c>
      <c r="D29" s="168"/>
      <c r="E29" s="168"/>
      <c r="F29" s="168">
        <f>K13</f>
        <v>38736</v>
      </c>
      <c r="G29" s="169"/>
      <c r="H29" s="170"/>
      <c r="I29" s="171"/>
      <c r="J29" s="171"/>
      <c r="K29" s="171"/>
      <c r="L29" s="171"/>
      <c r="M29" s="171"/>
      <c r="N29" s="171"/>
      <c r="O29" s="172"/>
    </row>
    <row r="30" spans="1:15" ht="12.75">
      <c r="A30" s="31"/>
      <c r="B30" s="32"/>
      <c r="C30" s="33"/>
      <c r="D30" s="33"/>
      <c r="E30" s="33"/>
      <c r="F30" s="33"/>
      <c r="G30" s="33"/>
      <c r="H30" s="34"/>
      <c r="I30" s="34"/>
      <c r="J30" s="34"/>
      <c r="K30" s="34"/>
      <c r="L30" s="34"/>
      <c r="M30" s="34"/>
      <c r="N30" s="34"/>
      <c r="O30" s="34"/>
    </row>
    <row r="31" spans="1:15" ht="12.75">
      <c r="A31" s="31"/>
      <c r="B31" s="32"/>
      <c r="C31" s="33"/>
      <c r="D31" s="33"/>
      <c r="E31" s="33"/>
      <c r="F31" s="33"/>
      <c r="G31" s="33"/>
      <c r="H31" s="34"/>
      <c r="I31" s="34"/>
      <c r="J31" s="34"/>
      <c r="K31" s="34"/>
      <c r="L31" s="34"/>
      <c r="M31" s="34"/>
      <c r="N31" s="34"/>
      <c r="O31" s="34"/>
    </row>
    <row r="32" spans="1:15" ht="12.75">
      <c r="A32" s="31"/>
      <c r="B32" s="32"/>
      <c r="C32" s="33"/>
      <c r="D32" s="33"/>
      <c r="E32" s="33"/>
      <c r="F32" s="33"/>
      <c r="G32" s="33"/>
      <c r="H32" s="34"/>
      <c r="I32" s="34"/>
      <c r="J32" s="34"/>
      <c r="K32" s="34"/>
      <c r="L32" s="34"/>
      <c r="M32" s="34"/>
      <c r="N32" s="34"/>
      <c r="O32" s="34"/>
    </row>
    <row r="33" spans="1:15" ht="12.75">
      <c r="A33" s="6"/>
      <c r="B33" s="1"/>
      <c r="C33" s="6"/>
      <c r="D33" s="6"/>
      <c r="E33" s="6"/>
      <c r="F33" s="13"/>
      <c r="G33" s="13"/>
      <c r="H33" s="6"/>
      <c r="I33" s="6"/>
      <c r="J33" s="6"/>
      <c r="K33" s="6"/>
      <c r="L33" s="6"/>
      <c r="M33" s="13"/>
      <c r="N33" s="13"/>
      <c r="O33" s="13"/>
    </row>
    <row r="34" spans="1:15" ht="12.75">
      <c r="A34" s="161"/>
      <c r="B34" s="174" t="s">
        <v>35</v>
      </c>
      <c r="C34" s="113" t="s">
        <v>36</v>
      </c>
      <c r="D34" s="111"/>
      <c r="E34" s="110"/>
      <c r="F34" s="176" t="s">
        <v>48</v>
      </c>
      <c r="G34" s="177"/>
      <c r="H34" s="127" t="s">
        <v>22</v>
      </c>
      <c r="I34" s="127"/>
      <c r="J34" s="127"/>
      <c r="K34" s="127"/>
      <c r="L34" s="127"/>
      <c r="M34" s="176" t="s">
        <v>49</v>
      </c>
      <c r="N34" s="178"/>
      <c r="O34" s="177"/>
    </row>
    <row r="35" spans="1:15" ht="12.75">
      <c r="A35" s="173"/>
      <c r="B35" s="175"/>
      <c r="C35" s="121"/>
      <c r="D35" s="122"/>
      <c r="E35" s="123"/>
      <c r="F35" s="165" t="s">
        <v>38</v>
      </c>
      <c r="G35" s="167"/>
      <c r="H35" s="127" t="s">
        <v>50</v>
      </c>
      <c r="I35" s="127"/>
      <c r="J35" s="127" t="s">
        <v>51</v>
      </c>
      <c r="K35" s="127"/>
      <c r="L35" s="127"/>
      <c r="M35" s="165" t="s">
        <v>52</v>
      </c>
      <c r="N35" s="166"/>
      <c r="O35" s="167"/>
    </row>
    <row r="36" spans="1:15" ht="12.75">
      <c r="A36" s="24">
        <v>1</v>
      </c>
      <c r="B36" s="24">
        <v>2</v>
      </c>
      <c r="C36" s="127">
        <v>3</v>
      </c>
      <c r="D36" s="127"/>
      <c r="E36" s="127"/>
      <c r="F36" s="127">
        <v>4</v>
      </c>
      <c r="G36" s="127"/>
      <c r="H36" s="127" t="s">
        <v>53</v>
      </c>
      <c r="I36" s="127"/>
      <c r="J36" s="127" t="s">
        <v>54</v>
      </c>
      <c r="K36" s="127"/>
      <c r="L36" s="127"/>
      <c r="M36" s="127">
        <v>5</v>
      </c>
      <c r="N36" s="127"/>
      <c r="O36" s="127"/>
    </row>
    <row r="37" spans="1:15" ht="12.75">
      <c r="A37" s="162" t="s">
        <v>55</v>
      </c>
      <c r="B37" s="26" t="s">
        <v>56</v>
      </c>
      <c r="C37" s="141">
        <f>SUM(C40:E53)</f>
        <v>385670.81</v>
      </c>
      <c r="D37" s="141"/>
      <c r="E37" s="141"/>
      <c r="F37" s="146">
        <f>SUM(F40:G53)</f>
        <v>192784.23</v>
      </c>
      <c r="G37" s="146"/>
      <c r="H37" s="141">
        <f>H40</f>
        <v>24211.9</v>
      </c>
      <c r="I37" s="141"/>
      <c r="J37" s="141">
        <f>J41+J42+J43+J44+J45+J46+J47+J48+J49+J50+J51+J52+J53</f>
        <v>168572.33000000002</v>
      </c>
      <c r="K37" s="141"/>
      <c r="L37" s="141"/>
      <c r="M37" s="125"/>
      <c r="N37" s="127"/>
      <c r="O37" s="127"/>
    </row>
    <row r="38" spans="1:15" ht="54">
      <c r="A38" s="163"/>
      <c r="B38" s="35" t="s">
        <v>57</v>
      </c>
      <c r="C38" s="160"/>
      <c r="D38" s="160"/>
      <c r="E38" s="160"/>
      <c r="F38" s="164"/>
      <c r="G38" s="164"/>
      <c r="H38" s="160"/>
      <c r="I38" s="160"/>
      <c r="J38" s="160"/>
      <c r="K38" s="160"/>
      <c r="L38" s="160"/>
      <c r="M38" s="161"/>
      <c r="N38" s="161"/>
      <c r="O38" s="161"/>
    </row>
    <row r="39" spans="1:15" ht="12.75">
      <c r="A39" s="36"/>
      <c r="B39" s="37" t="s">
        <v>58</v>
      </c>
      <c r="C39" s="141"/>
      <c r="D39" s="141"/>
      <c r="E39" s="141"/>
      <c r="F39" s="146"/>
      <c r="G39" s="148"/>
      <c r="H39" s="141"/>
      <c r="I39" s="141"/>
      <c r="J39" s="141"/>
      <c r="K39" s="145"/>
      <c r="L39" s="145"/>
      <c r="M39" s="127"/>
      <c r="N39" s="127"/>
      <c r="O39" s="127"/>
    </row>
    <row r="40" spans="1:15" ht="36">
      <c r="A40" s="38" t="s">
        <v>59</v>
      </c>
      <c r="B40" s="37" t="s">
        <v>60</v>
      </c>
      <c r="C40" s="141">
        <v>48423.8</v>
      </c>
      <c r="D40" s="141"/>
      <c r="E40" s="141"/>
      <c r="F40" s="146">
        <v>24211.9</v>
      </c>
      <c r="G40" s="148"/>
      <c r="H40" s="141">
        <f>F40</f>
        <v>24211.9</v>
      </c>
      <c r="I40" s="141"/>
      <c r="J40" s="141"/>
      <c r="K40" s="145"/>
      <c r="L40" s="145"/>
      <c r="M40" s="127"/>
      <c r="N40" s="127"/>
      <c r="O40" s="127"/>
    </row>
    <row r="41" spans="1:15" s="63" customFormat="1" ht="63.75" thickBot="1">
      <c r="A41" s="108" t="s">
        <v>61</v>
      </c>
      <c r="B41" s="64" t="s">
        <v>62</v>
      </c>
      <c r="C41" s="146">
        <v>94092.51</v>
      </c>
      <c r="D41" s="146"/>
      <c r="E41" s="146"/>
      <c r="F41" s="146">
        <v>47092.51</v>
      </c>
      <c r="G41" s="148"/>
      <c r="H41" s="146"/>
      <c r="I41" s="146"/>
      <c r="J41" s="146">
        <f>F41</f>
        <v>47092.51</v>
      </c>
      <c r="K41" s="148"/>
      <c r="L41" s="148"/>
      <c r="M41" s="140"/>
      <c r="N41" s="140"/>
      <c r="O41" s="140"/>
    </row>
    <row r="42" spans="1:15" s="63" customFormat="1" ht="37.5" thickBot="1" thickTop="1">
      <c r="A42" s="106" t="s">
        <v>63</v>
      </c>
      <c r="B42" s="107" t="s">
        <v>64</v>
      </c>
      <c r="C42" s="146">
        <v>7087.42</v>
      </c>
      <c r="D42" s="146"/>
      <c r="E42" s="146"/>
      <c r="F42" s="142">
        <v>3543.71</v>
      </c>
      <c r="G42" s="143"/>
      <c r="H42" s="235"/>
      <c r="I42" s="235"/>
      <c r="J42" s="146">
        <f aca="true" t="shared" si="0" ref="J42:J53">F42</f>
        <v>3543.71</v>
      </c>
      <c r="K42" s="148"/>
      <c r="L42" s="148"/>
      <c r="M42" s="153"/>
      <c r="N42" s="154"/>
      <c r="O42" s="154"/>
    </row>
    <row r="43" spans="1:15" s="63" customFormat="1" ht="37.5" thickBot="1" thickTop="1">
      <c r="A43" s="106" t="s">
        <v>65</v>
      </c>
      <c r="B43" s="107" t="s">
        <v>66</v>
      </c>
      <c r="C43" s="146">
        <v>4210.44</v>
      </c>
      <c r="D43" s="146"/>
      <c r="E43" s="146"/>
      <c r="F43" s="142">
        <v>2105.22</v>
      </c>
      <c r="G43" s="143"/>
      <c r="H43" s="235"/>
      <c r="I43" s="235"/>
      <c r="J43" s="146">
        <f t="shared" si="0"/>
        <v>2105.22</v>
      </c>
      <c r="K43" s="148"/>
      <c r="L43" s="148"/>
      <c r="M43" s="153"/>
      <c r="N43" s="154"/>
      <c r="O43" s="154"/>
    </row>
    <row r="44" spans="1:15" s="63" customFormat="1" ht="55.5" thickBot="1" thickTop="1">
      <c r="A44" s="106" t="s">
        <v>67</v>
      </c>
      <c r="B44" s="107" t="s">
        <v>68</v>
      </c>
      <c r="C44" s="146">
        <f>F44</f>
        <v>0</v>
      </c>
      <c r="D44" s="146"/>
      <c r="E44" s="146"/>
      <c r="F44" s="142">
        <v>0</v>
      </c>
      <c r="G44" s="143"/>
      <c r="H44" s="235"/>
      <c r="I44" s="235"/>
      <c r="J44" s="146">
        <f t="shared" si="0"/>
        <v>0</v>
      </c>
      <c r="K44" s="148"/>
      <c r="L44" s="148"/>
      <c r="M44" s="153"/>
      <c r="N44" s="154"/>
      <c r="O44" s="154"/>
    </row>
    <row r="45" spans="1:15" s="63" customFormat="1" ht="64.5" thickBot="1" thickTop="1">
      <c r="A45" s="106" t="s">
        <v>69</v>
      </c>
      <c r="B45" s="107" t="s">
        <v>70</v>
      </c>
      <c r="C45" s="146">
        <v>70798.76</v>
      </c>
      <c r="D45" s="146"/>
      <c r="E45" s="146"/>
      <c r="F45" s="142">
        <v>35399.38</v>
      </c>
      <c r="G45" s="143"/>
      <c r="H45" s="235"/>
      <c r="I45" s="235"/>
      <c r="J45" s="146">
        <f t="shared" si="0"/>
        <v>35399.38</v>
      </c>
      <c r="K45" s="148"/>
      <c r="L45" s="148"/>
      <c r="M45" s="153"/>
      <c r="N45" s="154"/>
      <c r="O45" s="154"/>
    </row>
    <row r="46" spans="1:15" ht="73.5" thickBot="1" thickTop="1">
      <c r="A46" s="41" t="s">
        <v>71</v>
      </c>
      <c r="B46" s="37" t="s">
        <v>72</v>
      </c>
      <c r="C46" s="141">
        <v>39595.68</v>
      </c>
      <c r="D46" s="141"/>
      <c r="E46" s="141"/>
      <c r="F46" s="142">
        <v>19797.84</v>
      </c>
      <c r="G46" s="143"/>
      <c r="H46" s="141"/>
      <c r="I46" s="141"/>
      <c r="J46" s="141">
        <f t="shared" si="0"/>
        <v>19797.84</v>
      </c>
      <c r="K46" s="145"/>
      <c r="L46" s="145"/>
      <c r="M46" s="127"/>
      <c r="N46" s="127"/>
      <c r="O46" s="127"/>
    </row>
    <row r="47" spans="1:15" ht="64.5" thickBot="1" thickTop="1">
      <c r="A47" s="41" t="s">
        <v>73</v>
      </c>
      <c r="B47" s="37" t="s">
        <v>74</v>
      </c>
      <c r="C47" s="141">
        <v>36108</v>
      </c>
      <c r="D47" s="141"/>
      <c r="E47" s="141"/>
      <c r="F47" s="142">
        <v>18054</v>
      </c>
      <c r="G47" s="143"/>
      <c r="H47" s="141"/>
      <c r="I47" s="141"/>
      <c r="J47" s="141">
        <f t="shared" si="0"/>
        <v>18054</v>
      </c>
      <c r="K47" s="145"/>
      <c r="L47" s="145"/>
      <c r="M47" s="127"/>
      <c r="N47" s="127"/>
      <c r="O47" s="127"/>
    </row>
    <row r="48" spans="1:15" ht="55.5" thickBot="1" thickTop="1">
      <c r="A48" s="41" t="s">
        <v>75</v>
      </c>
      <c r="B48" s="37" t="s">
        <v>76</v>
      </c>
      <c r="C48" s="141">
        <f>F48</f>
        <v>0</v>
      </c>
      <c r="D48" s="141"/>
      <c r="E48" s="141"/>
      <c r="F48" s="142">
        <v>0</v>
      </c>
      <c r="G48" s="143"/>
      <c r="H48" s="141"/>
      <c r="I48" s="141"/>
      <c r="J48" s="141">
        <f t="shared" si="0"/>
        <v>0</v>
      </c>
      <c r="K48" s="145"/>
      <c r="L48" s="145"/>
      <c r="M48" s="127"/>
      <c r="N48" s="127"/>
      <c r="O48" s="127"/>
    </row>
    <row r="49" spans="1:15" ht="64.5" thickBot="1" thickTop="1">
      <c r="A49" s="41" t="s">
        <v>77</v>
      </c>
      <c r="B49" s="37" t="s">
        <v>78</v>
      </c>
      <c r="C49" s="141">
        <f>F49</f>
        <v>0</v>
      </c>
      <c r="D49" s="141"/>
      <c r="E49" s="141"/>
      <c r="F49" s="142">
        <v>0</v>
      </c>
      <c r="G49" s="143"/>
      <c r="H49" s="141"/>
      <c r="I49" s="141"/>
      <c r="J49" s="141">
        <f t="shared" si="0"/>
        <v>0</v>
      </c>
      <c r="K49" s="145"/>
      <c r="L49" s="145"/>
      <c r="M49" s="127"/>
      <c r="N49" s="127"/>
      <c r="O49" s="127"/>
    </row>
    <row r="50" spans="1:15" ht="46.5" thickBot="1" thickTop="1">
      <c r="A50" s="41" t="s">
        <v>79</v>
      </c>
      <c r="B50" s="37" t="s">
        <v>80</v>
      </c>
      <c r="C50" s="141">
        <v>4189.7</v>
      </c>
      <c r="D50" s="141"/>
      <c r="E50" s="141"/>
      <c r="F50" s="142">
        <v>1997.42</v>
      </c>
      <c r="G50" s="143"/>
      <c r="H50" s="141"/>
      <c r="I50" s="141"/>
      <c r="J50" s="141">
        <f t="shared" si="0"/>
        <v>1997.42</v>
      </c>
      <c r="K50" s="145"/>
      <c r="L50" s="145"/>
      <c r="M50" s="127"/>
      <c r="N50" s="127"/>
      <c r="O50" s="127"/>
    </row>
    <row r="51" spans="1:15" s="63" customFormat="1" ht="64.5" thickBot="1" thickTop="1">
      <c r="A51" s="66" t="s">
        <v>81</v>
      </c>
      <c r="B51" s="64" t="s">
        <v>82</v>
      </c>
      <c r="C51" s="146">
        <v>16492.06</v>
      </c>
      <c r="D51" s="146"/>
      <c r="E51" s="146"/>
      <c r="F51" s="142">
        <v>8246.03</v>
      </c>
      <c r="G51" s="143"/>
      <c r="H51" s="146"/>
      <c r="I51" s="146"/>
      <c r="J51" s="146">
        <f t="shared" si="0"/>
        <v>8246.03</v>
      </c>
      <c r="K51" s="148"/>
      <c r="L51" s="148"/>
      <c r="M51" s="140"/>
      <c r="N51" s="140"/>
      <c r="O51" s="140"/>
    </row>
    <row r="52" spans="1:15" s="63" customFormat="1" ht="37.5" thickBot="1" thickTop="1">
      <c r="A52" s="66" t="s">
        <v>83</v>
      </c>
      <c r="B52" s="64" t="s">
        <v>84</v>
      </c>
      <c r="C52" s="146">
        <v>52796.58</v>
      </c>
      <c r="D52" s="146"/>
      <c r="E52" s="146"/>
      <c r="F52" s="142">
        <v>26398.29</v>
      </c>
      <c r="G52" s="143"/>
      <c r="H52" s="146"/>
      <c r="I52" s="146"/>
      <c r="J52" s="146">
        <f t="shared" si="0"/>
        <v>26398.29</v>
      </c>
      <c r="K52" s="148"/>
      <c r="L52" s="148"/>
      <c r="M52" s="140"/>
      <c r="N52" s="140"/>
      <c r="O52" s="140"/>
    </row>
    <row r="53" spans="1:15" ht="46.5" thickBot="1" thickTop="1">
      <c r="A53" s="41" t="s">
        <v>85</v>
      </c>
      <c r="B53" s="64" t="s">
        <v>86</v>
      </c>
      <c r="C53" s="141">
        <v>11875.86</v>
      </c>
      <c r="D53" s="141"/>
      <c r="E53" s="141"/>
      <c r="F53" s="142">
        <v>5937.93</v>
      </c>
      <c r="G53" s="143"/>
      <c r="H53" s="146"/>
      <c r="I53" s="146"/>
      <c r="J53" s="141">
        <f t="shared" si="0"/>
        <v>5937.93</v>
      </c>
      <c r="K53" s="145"/>
      <c r="L53" s="145"/>
      <c r="M53" s="140"/>
      <c r="N53" s="140"/>
      <c r="O53" s="140"/>
    </row>
    <row r="54" spans="1:15" ht="64.5" thickBot="1" thickTop="1">
      <c r="A54" s="42" t="s">
        <v>87</v>
      </c>
      <c r="B54" s="65" t="s">
        <v>88</v>
      </c>
      <c r="C54" s="241" t="s">
        <v>45</v>
      </c>
      <c r="D54" s="241"/>
      <c r="E54" s="241"/>
      <c r="F54" s="241" t="s">
        <v>45</v>
      </c>
      <c r="G54" s="241"/>
      <c r="H54" s="241"/>
      <c r="I54" s="241"/>
      <c r="J54" s="146"/>
      <c r="K54" s="148"/>
      <c r="L54" s="148"/>
      <c r="M54" s="251"/>
      <c r="N54" s="251"/>
      <c r="O54" s="251"/>
    </row>
    <row r="55" spans="1:15" ht="13.5" thickTop="1">
      <c r="A55" s="44"/>
      <c r="B55" s="59" t="s">
        <v>126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60"/>
    </row>
    <row r="56" spans="1:15" ht="12.75">
      <c r="A56" s="112" t="s">
        <v>89</v>
      </c>
      <c r="B56" s="252" t="s">
        <v>90</v>
      </c>
      <c r="C56" s="253"/>
      <c r="D56" s="253"/>
      <c r="E56" s="253"/>
      <c r="F56" s="253"/>
      <c r="G56" s="254"/>
      <c r="H56" s="258" t="s">
        <v>91</v>
      </c>
      <c r="I56" s="259">
        <v>753785.93</v>
      </c>
      <c r="J56" s="259"/>
      <c r="K56" s="259" t="s">
        <v>22</v>
      </c>
      <c r="L56" s="259"/>
      <c r="M56" s="259"/>
      <c r="N56" s="259"/>
      <c r="O56" s="259"/>
    </row>
    <row r="57" spans="1:15" ht="12.75">
      <c r="A57" s="112"/>
      <c r="B57" s="255"/>
      <c r="C57" s="256"/>
      <c r="D57" s="256"/>
      <c r="E57" s="256"/>
      <c r="F57" s="256"/>
      <c r="G57" s="257"/>
      <c r="H57" s="258"/>
      <c r="I57" s="259"/>
      <c r="J57" s="259"/>
      <c r="K57" s="259" t="s">
        <v>92</v>
      </c>
      <c r="L57" s="259"/>
      <c r="M57" s="94">
        <f>I56/4</f>
        <v>188446.4825</v>
      </c>
      <c r="N57" s="94" t="s">
        <v>16</v>
      </c>
      <c r="O57" s="94">
        <f>M57/3</f>
        <v>62815.49416666667</v>
      </c>
    </row>
    <row r="58" spans="1:15" ht="12.75">
      <c r="A58" s="112"/>
      <c r="B58" s="140" t="s">
        <v>93</v>
      </c>
      <c r="C58" s="140"/>
      <c r="D58" s="140"/>
      <c r="E58" s="140"/>
      <c r="F58" s="140"/>
      <c r="G58" s="140"/>
      <c r="H58" s="66" t="s">
        <v>91</v>
      </c>
      <c r="I58" s="259">
        <v>720743.184</v>
      </c>
      <c r="J58" s="259"/>
      <c r="K58" s="259" t="s">
        <v>92</v>
      </c>
      <c r="L58" s="259"/>
      <c r="M58" s="94">
        <v>180185.796</v>
      </c>
      <c r="N58" s="94" t="s">
        <v>16</v>
      </c>
      <c r="O58" s="94">
        <v>60061.932</v>
      </c>
    </row>
    <row r="59" spans="1:15" ht="12.75">
      <c r="A59" s="47"/>
      <c r="B59" s="61"/>
      <c r="C59" s="61"/>
      <c r="D59" s="61"/>
      <c r="E59" s="61"/>
      <c r="F59" s="61"/>
      <c r="G59" s="61"/>
      <c r="H59" s="61"/>
      <c r="I59" s="92"/>
      <c r="J59" s="92"/>
      <c r="K59" s="92"/>
      <c r="L59" s="92"/>
      <c r="M59" s="92"/>
      <c r="N59" s="92"/>
      <c r="O59" s="95"/>
    </row>
    <row r="60" spans="1:15" ht="12.75">
      <c r="A60" s="47"/>
      <c r="B60" s="250" t="s">
        <v>94</v>
      </c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61"/>
      <c r="O60" s="62"/>
    </row>
    <row r="61" spans="1:15" ht="12.75">
      <c r="A61" s="47"/>
      <c r="B61" s="250" t="s">
        <v>95</v>
      </c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61"/>
      <c r="O61" s="62"/>
    </row>
    <row r="62" spans="1:15" ht="12.75">
      <c r="A62" s="47"/>
      <c r="B62" s="250" t="s">
        <v>96</v>
      </c>
      <c r="C62" s="250"/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61"/>
      <c r="O62" s="62"/>
    </row>
    <row r="63" spans="1:15" ht="12.75">
      <c r="A63" s="47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/>
    </row>
    <row r="64" spans="1:15" s="101" customFormat="1" ht="12.75" customHeight="1">
      <c r="A64" s="97"/>
      <c r="B64" s="129" t="s">
        <v>127</v>
      </c>
      <c r="C64" s="129"/>
      <c r="D64" s="129"/>
      <c r="E64" s="98"/>
      <c r="F64" s="99"/>
      <c r="G64" s="99" t="s">
        <v>128</v>
      </c>
      <c r="H64" s="131" t="s">
        <v>129</v>
      </c>
      <c r="I64" s="132"/>
      <c r="J64" s="98"/>
      <c r="K64" s="98"/>
      <c r="L64" s="98"/>
      <c r="M64" s="98"/>
      <c r="N64" s="98"/>
      <c r="O64" s="100"/>
    </row>
    <row r="65" spans="1:15" s="101" customFormat="1" ht="14.25" customHeight="1">
      <c r="A65" s="97"/>
      <c r="B65" s="129" t="s">
        <v>130</v>
      </c>
      <c r="C65" s="129"/>
      <c r="D65" s="129"/>
      <c r="E65" s="98"/>
      <c r="F65" s="99"/>
      <c r="G65" s="99" t="s">
        <v>128</v>
      </c>
      <c r="H65" s="131" t="s">
        <v>131</v>
      </c>
      <c r="I65" s="132"/>
      <c r="J65" s="98"/>
      <c r="K65" s="98"/>
      <c r="L65" s="98"/>
      <c r="M65" s="98"/>
      <c r="N65" s="98"/>
      <c r="O65" s="100"/>
    </row>
    <row r="66" spans="1:15" ht="12.75">
      <c r="A66" s="47"/>
      <c r="B66" s="48" t="s">
        <v>132</v>
      </c>
      <c r="C66" s="48"/>
      <c r="D66" s="48"/>
      <c r="E66" s="48"/>
      <c r="F66" s="102"/>
      <c r="G66" s="102"/>
      <c r="H66" s="48"/>
      <c r="I66" s="48"/>
      <c r="J66" s="48"/>
      <c r="K66" s="48"/>
      <c r="L66" s="48"/>
      <c r="M66" s="48"/>
      <c r="N66" s="48"/>
      <c r="O66" s="49"/>
    </row>
    <row r="67" spans="1:15" ht="12.75">
      <c r="A67" s="47"/>
      <c r="B67" s="48"/>
      <c r="C67" s="48"/>
      <c r="D67" s="48"/>
      <c r="E67" s="48"/>
      <c r="F67" s="102"/>
      <c r="G67" s="102"/>
      <c r="H67" s="48"/>
      <c r="I67" s="48"/>
      <c r="J67" s="130"/>
      <c r="K67" s="130"/>
      <c r="L67" s="130"/>
      <c r="M67" s="130"/>
      <c r="N67" s="130"/>
      <c r="O67" s="49"/>
    </row>
    <row r="68" spans="1:15" ht="12.75">
      <c r="A68" s="50"/>
      <c r="B68" s="51"/>
      <c r="C68" s="51"/>
      <c r="D68" s="51"/>
      <c r="E68" s="51"/>
      <c r="F68" s="103"/>
      <c r="G68" s="103"/>
      <c r="H68" s="51"/>
      <c r="I68" s="51"/>
      <c r="J68" s="128"/>
      <c r="K68" s="128"/>
      <c r="L68" s="128"/>
      <c r="M68" s="128"/>
      <c r="N68" s="128"/>
      <c r="O68" s="52"/>
    </row>
  </sheetData>
  <sheetProtection/>
  <mergeCells count="170">
    <mergeCell ref="F18:H18"/>
    <mergeCell ref="J1:O1"/>
    <mergeCell ref="J2:O2"/>
    <mergeCell ref="J3:O3"/>
    <mergeCell ref="J4:O4"/>
    <mergeCell ref="A5:O5"/>
    <mergeCell ref="A6:O6"/>
    <mergeCell ref="A7:O7"/>
    <mergeCell ref="A8:O8"/>
    <mergeCell ref="A9:C9"/>
    <mergeCell ref="F9:O9"/>
    <mergeCell ref="A11:M11"/>
    <mergeCell ref="N11:O12"/>
    <mergeCell ref="A12:D13"/>
    <mergeCell ref="E12:F12"/>
    <mergeCell ref="H12:M12"/>
    <mergeCell ref="E13:F13"/>
    <mergeCell ref="A15:B17"/>
    <mergeCell ref="C15:E16"/>
    <mergeCell ref="F15:L15"/>
    <mergeCell ref="F16:H16"/>
    <mergeCell ref="I16:L16"/>
    <mergeCell ref="C17:E17"/>
    <mergeCell ref="F17:H17"/>
    <mergeCell ref="I17:L17"/>
    <mergeCell ref="A19:C19"/>
    <mergeCell ref="E19:G19"/>
    <mergeCell ref="I19:K19"/>
    <mergeCell ref="A23:A24"/>
    <mergeCell ref="B23:B24"/>
    <mergeCell ref="C23:E24"/>
    <mergeCell ref="F23:G23"/>
    <mergeCell ref="H23:O24"/>
    <mergeCell ref="F24:G24"/>
    <mergeCell ref="C25:E25"/>
    <mergeCell ref="F25:G25"/>
    <mergeCell ref="H25:O25"/>
    <mergeCell ref="C26:E26"/>
    <mergeCell ref="F26:G26"/>
    <mergeCell ref="H26:O26"/>
    <mergeCell ref="C27:E27"/>
    <mergeCell ref="F27:G27"/>
    <mergeCell ref="H27:O27"/>
    <mergeCell ref="C28:E28"/>
    <mergeCell ref="F28:G28"/>
    <mergeCell ref="H28:O28"/>
    <mergeCell ref="C29:E29"/>
    <mergeCell ref="F29:G29"/>
    <mergeCell ref="H29:O29"/>
    <mergeCell ref="A34:A35"/>
    <mergeCell ref="B34:B35"/>
    <mergeCell ref="C34:E35"/>
    <mergeCell ref="F34:G34"/>
    <mergeCell ref="H34:L34"/>
    <mergeCell ref="M34:O34"/>
    <mergeCell ref="F35:G35"/>
    <mergeCell ref="H35:I35"/>
    <mergeCell ref="J35:L35"/>
    <mergeCell ref="M35:O35"/>
    <mergeCell ref="C36:E36"/>
    <mergeCell ref="F36:G36"/>
    <mergeCell ref="H36:I36"/>
    <mergeCell ref="J36:L36"/>
    <mergeCell ref="M36:O36"/>
    <mergeCell ref="A37:A38"/>
    <mergeCell ref="C37:E38"/>
    <mergeCell ref="F37:G38"/>
    <mergeCell ref="H37:I38"/>
    <mergeCell ref="J37:L38"/>
    <mergeCell ref="M37:O38"/>
    <mergeCell ref="C39:E39"/>
    <mergeCell ref="F39:G39"/>
    <mergeCell ref="H39:I39"/>
    <mergeCell ref="J39:L39"/>
    <mergeCell ref="M39:O39"/>
    <mergeCell ref="M40:O40"/>
    <mergeCell ref="C41:E41"/>
    <mergeCell ref="F41:G41"/>
    <mergeCell ref="H41:I41"/>
    <mergeCell ref="J41:L41"/>
    <mergeCell ref="M41:O41"/>
    <mergeCell ref="C40:E40"/>
    <mergeCell ref="F40:G40"/>
    <mergeCell ref="H40:I40"/>
    <mergeCell ref="J40:L40"/>
    <mergeCell ref="M42:O42"/>
    <mergeCell ref="C43:E43"/>
    <mergeCell ref="F43:G43"/>
    <mergeCell ref="H43:I43"/>
    <mergeCell ref="J43:L43"/>
    <mergeCell ref="M43:O43"/>
    <mergeCell ref="C42:E42"/>
    <mergeCell ref="F42:G42"/>
    <mergeCell ref="H42:I42"/>
    <mergeCell ref="J42:L42"/>
    <mergeCell ref="M44:O44"/>
    <mergeCell ref="C45:E45"/>
    <mergeCell ref="F45:G45"/>
    <mergeCell ref="H45:I45"/>
    <mergeCell ref="J45:L45"/>
    <mergeCell ref="M45:O45"/>
    <mergeCell ref="C44:E44"/>
    <mergeCell ref="F44:G44"/>
    <mergeCell ref="H44:I44"/>
    <mergeCell ref="J44:L44"/>
    <mergeCell ref="M46:O46"/>
    <mergeCell ref="C47:E47"/>
    <mergeCell ref="F47:G47"/>
    <mergeCell ref="H47:I47"/>
    <mergeCell ref="J47:L47"/>
    <mergeCell ref="M47:O47"/>
    <mergeCell ref="C46:E46"/>
    <mergeCell ref="F46:G46"/>
    <mergeCell ref="H46:I46"/>
    <mergeCell ref="J46:L46"/>
    <mergeCell ref="M48:O48"/>
    <mergeCell ref="C49:E49"/>
    <mergeCell ref="F49:G49"/>
    <mergeCell ref="H49:I49"/>
    <mergeCell ref="J49:L49"/>
    <mergeCell ref="M49:O49"/>
    <mergeCell ref="C48:E48"/>
    <mergeCell ref="F48:G48"/>
    <mergeCell ref="H48:I48"/>
    <mergeCell ref="J48:L48"/>
    <mergeCell ref="M50:O50"/>
    <mergeCell ref="C51:E51"/>
    <mergeCell ref="F51:G51"/>
    <mergeCell ref="H51:I51"/>
    <mergeCell ref="J51:L51"/>
    <mergeCell ref="M51:O51"/>
    <mergeCell ref="C50:E50"/>
    <mergeCell ref="F50:G50"/>
    <mergeCell ref="H50:I50"/>
    <mergeCell ref="J50:L50"/>
    <mergeCell ref="M52:O52"/>
    <mergeCell ref="C53:E53"/>
    <mergeCell ref="F53:G53"/>
    <mergeCell ref="H53:I53"/>
    <mergeCell ref="J53:L53"/>
    <mergeCell ref="M53:O53"/>
    <mergeCell ref="C52:E52"/>
    <mergeCell ref="F52:G52"/>
    <mergeCell ref="H52:I52"/>
    <mergeCell ref="J52:L52"/>
    <mergeCell ref="C54:E54"/>
    <mergeCell ref="F54:G54"/>
    <mergeCell ref="H54:I54"/>
    <mergeCell ref="J54:L54"/>
    <mergeCell ref="K57:L57"/>
    <mergeCell ref="B58:G58"/>
    <mergeCell ref="I58:J58"/>
    <mergeCell ref="K58:L58"/>
    <mergeCell ref="J68:N68"/>
    <mergeCell ref="B62:M62"/>
    <mergeCell ref="B64:D64"/>
    <mergeCell ref="B65:D65"/>
    <mergeCell ref="J67:N67"/>
    <mergeCell ref="H64:I64"/>
    <mergeCell ref="H65:I65"/>
    <mergeCell ref="A18:B18"/>
    <mergeCell ref="C18:E18"/>
    <mergeCell ref="B60:M60"/>
    <mergeCell ref="B61:M61"/>
    <mergeCell ref="M54:O54"/>
    <mergeCell ref="A56:A58"/>
    <mergeCell ref="B56:G57"/>
    <mergeCell ref="H56:H57"/>
    <mergeCell ref="I56:J57"/>
    <mergeCell ref="K56:O56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O68"/>
  <sheetViews>
    <sheetView zoomScalePageLayoutView="0" workbookViewId="0" topLeftCell="A7">
      <selection activeCell="C51" sqref="C51:E51"/>
    </sheetView>
  </sheetViews>
  <sheetFormatPr defaultColWidth="9.140625" defaultRowHeight="12.75"/>
  <cols>
    <col min="1" max="1" width="5.7109375" style="0" bestFit="1" customWidth="1"/>
    <col min="2" max="2" width="24.421875" style="0" customWidth="1"/>
    <col min="3" max="3" width="9.00390625" style="0" customWidth="1"/>
    <col min="4" max="4" width="7.7109375" style="0" customWidth="1"/>
    <col min="5" max="5" width="9.7109375" style="0" customWidth="1"/>
    <col min="6" max="6" width="6.00390625" style="0" customWidth="1"/>
    <col min="7" max="7" width="15.00390625" style="0" customWidth="1"/>
    <col min="8" max="8" width="6.140625" style="0" customWidth="1"/>
    <col min="9" max="9" width="9.28125" style="0" customWidth="1"/>
    <col min="10" max="10" width="8.140625" style="0" customWidth="1"/>
    <col min="11" max="11" width="8.7109375" style="0" customWidth="1"/>
    <col min="12" max="12" width="8.140625" style="0" customWidth="1"/>
    <col min="13" max="13" width="9.7109375" style="0" customWidth="1"/>
    <col min="14" max="14" width="6.00390625" style="0" customWidth="1"/>
    <col min="15" max="15" width="11.28125" style="0" customWidth="1"/>
  </cols>
  <sheetData>
    <row r="1" spans="1:15" ht="12.75">
      <c r="A1" s="1"/>
      <c r="B1" s="1"/>
      <c r="C1" s="2"/>
      <c r="D1" s="2"/>
      <c r="E1" s="2"/>
      <c r="F1" s="2"/>
      <c r="G1" s="2"/>
      <c r="H1" s="2"/>
      <c r="I1" s="2"/>
      <c r="J1" s="229" t="s">
        <v>0</v>
      </c>
      <c r="K1" s="229"/>
      <c r="L1" s="229"/>
      <c r="M1" s="229"/>
      <c r="N1" s="229"/>
      <c r="O1" s="229"/>
    </row>
    <row r="2" spans="1:15" ht="12.75">
      <c r="A2" s="1"/>
      <c r="B2" s="1"/>
      <c r="C2" s="2"/>
      <c r="D2" s="2"/>
      <c r="E2" s="2"/>
      <c r="F2" s="2"/>
      <c r="G2" s="2"/>
      <c r="H2" s="2"/>
      <c r="I2" s="2"/>
      <c r="J2" s="229" t="s">
        <v>1</v>
      </c>
      <c r="K2" s="229"/>
      <c r="L2" s="229"/>
      <c r="M2" s="229"/>
      <c r="N2" s="229"/>
      <c r="O2" s="229"/>
    </row>
    <row r="3" spans="1:15" ht="12.75">
      <c r="A3" s="1"/>
      <c r="B3" s="1"/>
      <c r="C3" s="3"/>
      <c r="D3" s="3"/>
      <c r="E3" s="3"/>
      <c r="F3" s="3"/>
      <c r="G3" s="3"/>
      <c r="H3" s="3"/>
      <c r="I3" s="3"/>
      <c r="J3" s="230" t="s">
        <v>2</v>
      </c>
      <c r="K3" s="230"/>
      <c r="L3" s="230"/>
      <c r="M3" s="230"/>
      <c r="N3" s="230"/>
      <c r="O3" s="230"/>
    </row>
    <row r="4" spans="1:15" ht="12.75">
      <c r="A4" s="1"/>
      <c r="B4" s="1"/>
      <c r="C4" s="2"/>
      <c r="D4" s="2"/>
      <c r="E4" s="2"/>
      <c r="F4" s="2"/>
      <c r="G4" s="2"/>
      <c r="H4" s="2"/>
      <c r="I4" s="2"/>
      <c r="J4" s="230" t="s">
        <v>3</v>
      </c>
      <c r="K4" s="230"/>
      <c r="L4" s="230"/>
      <c r="M4" s="230"/>
      <c r="N4" s="230"/>
      <c r="O4" s="230"/>
    </row>
    <row r="5" spans="1:15" ht="12.75">
      <c r="A5" s="231" t="s">
        <v>4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</row>
    <row r="6" spans="1:15" ht="12.75">
      <c r="A6" s="231" t="s">
        <v>5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</row>
    <row r="7" spans="1:15" ht="12.75">
      <c r="A7" s="231" t="s">
        <v>6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</row>
    <row r="8" spans="1:15" ht="12.75">
      <c r="A8" s="231" t="s">
        <v>7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</row>
    <row r="9" spans="1:15" ht="12.75">
      <c r="A9" s="233" t="s">
        <v>8</v>
      </c>
      <c r="B9" s="233"/>
      <c r="C9" s="233"/>
      <c r="D9" s="5" t="s">
        <v>133</v>
      </c>
      <c r="E9" s="4"/>
      <c r="F9" s="215" t="s">
        <v>123</v>
      </c>
      <c r="G9" s="215"/>
      <c r="H9" s="215"/>
      <c r="I9" s="215"/>
      <c r="J9" s="215"/>
      <c r="K9" s="215"/>
      <c r="L9" s="215"/>
      <c r="M9" s="215"/>
      <c r="N9" s="215"/>
      <c r="O9" s="215"/>
    </row>
    <row r="10" spans="1:15" ht="13.5" thickBot="1">
      <c r="A10" s="6"/>
      <c r="B10" s="1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3.5" thickBot="1">
      <c r="A11" s="216" t="s">
        <v>124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8"/>
      <c r="N11" s="219" t="s">
        <v>9</v>
      </c>
      <c r="O11" s="220"/>
    </row>
    <row r="12" spans="1:15" ht="16.5" customHeight="1" thickBot="1">
      <c r="A12" s="221" t="s">
        <v>10</v>
      </c>
      <c r="B12" s="222"/>
      <c r="C12" s="222"/>
      <c r="D12" s="222"/>
      <c r="E12" s="205" t="s">
        <v>11</v>
      </c>
      <c r="F12" s="207"/>
      <c r="G12" s="7" t="s">
        <v>12</v>
      </c>
      <c r="H12" s="226" t="s">
        <v>13</v>
      </c>
      <c r="I12" s="222"/>
      <c r="J12" s="222"/>
      <c r="K12" s="222"/>
      <c r="L12" s="222"/>
      <c r="M12" s="227"/>
      <c r="N12" s="183"/>
      <c r="O12" s="187"/>
    </row>
    <row r="13" spans="1:15" ht="13.5" thickBot="1">
      <c r="A13" s="223"/>
      <c r="B13" s="224"/>
      <c r="C13" s="224"/>
      <c r="D13" s="225"/>
      <c r="E13" s="228">
        <v>40945</v>
      </c>
      <c r="F13" s="224"/>
      <c r="G13" s="8">
        <v>4</v>
      </c>
      <c r="H13" s="9" t="s">
        <v>14</v>
      </c>
      <c r="I13" s="83">
        <f>K13*4</f>
        <v>707748</v>
      </c>
      <c r="J13" s="84" t="s">
        <v>15</v>
      </c>
      <c r="K13" s="83">
        <f>M13*3</f>
        <v>176937</v>
      </c>
      <c r="L13" s="84" t="s">
        <v>16</v>
      </c>
      <c r="M13" s="90">
        <v>58979</v>
      </c>
      <c r="N13" s="10" t="s">
        <v>17</v>
      </c>
      <c r="O13" s="11">
        <v>24.53</v>
      </c>
    </row>
    <row r="14" spans="1:15" ht="18.75" thickBot="1">
      <c r="A14" s="6"/>
      <c r="B14" s="1"/>
      <c r="C14" s="6"/>
      <c r="D14" s="6"/>
      <c r="E14" s="12" t="s">
        <v>117</v>
      </c>
      <c r="F14" s="6"/>
      <c r="G14" s="13"/>
      <c r="H14" s="13"/>
      <c r="I14" s="13"/>
      <c r="J14" s="6"/>
      <c r="K14" s="6"/>
      <c r="L14" s="6"/>
      <c r="M14" s="6"/>
      <c r="N14" s="14" t="s">
        <v>19</v>
      </c>
      <c r="O14" s="15"/>
    </row>
    <row r="15" spans="1:15" ht="13.5" thickBot="1">
      <c r="A15" s="198" t="s">
        <v>20</v>
      </c>
      <c r="B15" s="199"/>
      <c r="C15" s="202" t="s">
        <v>21</v>
      </c>
      <c r="D15" s="203"/>
      <c r="E15" s="204"/>
      <c r="F15" s="208" t="s">
        <v>22</v>
      </c>
      <c r="G15" s="208"/>
      <c r="H15" s="208"/>
      <c r="I15" s="208"/>
      <c r="J15" s="208"/>
      <c r="K15" s="208"/>
      <c r="L15" s="209"/>
      <c r="M15" s="6"/>
      <c r="N15" s="14" t="s">
        <v>23</v>
      </c>
      <c r="O15" s="15"/>
    </row>
    <row r="16" spans="1:15" ht="13.5" thickBot="1">
      <c r="A16" s="200"/>
      <c r="B16" s="201"/>
      <c r="C16" s="205"/>
      <c r="D16" s="206"/>
      <c r="E16" s="207"/>
      <c r="F16" s="112" t="s">
        <v>24</v>
      </c>
      <c r="G16" s="112"/>
      <c r="H16" s="112"/>
      <c r="I16" s="210" t="s">
        <v>25</v>
      </c>
      <c r="J16" s="211"/>
      <c r="K16" s="211"/>
      <c r="L16" s="212"/>
      <c r="M16" s="6"/>
      <c r="N16" s="17" t="s">
        <v>26</v>
      </c>
      <c r="O16" s="18"/>
    </row>
    <row r="17" spans="1:15" ht="12.75">
      <c r="A17" s="200"/>
      <c r="B17" s="201"/>
      <c r="C17" s="213">
        <f>F17+I17</f>
        <v>9740.92</v>
      </c>
      <c r="D17" s="213"/>
      <c r="E17" s="213"/>
      <c r="F17" s="213">
        <v>8868.72</v>
      </c>
      <c r="G17" s="213"/>
      <c r="H17" s="213"/>
      <c r="I17" s="213">
        <v>872.2</v>
      </c>
      <c r="J17" s="213"/>
      <c r="K17" s="213"/>
      <c r="L17" s="214"/>
      <c r="M17" s="6"/>
      <c r="N17" s="6"/>
      <c r="O17" s="6"/>
    </row>
    <row r="18" spans="1:15" ht="12.75">
      <c r="A18" s="118" t="s">
        <v>125</v>
      </c>
      <c r="B18" s="119"/>
      <c r="C18" s="120"/>
      <c r="D18" s="116"/>
      <c r="E18" s="117"/>
      <c r="F18" s="120">
        <v>4162.02</v>
      </c>
      <c r="G18" s="116"/>
      <c r="H18" s="117"/>
      <c r="I18" s="86"/>
      <c r="J18" s="87"/>
      <c r="K18" s="87"/>
      <c r="L18" s="88"/>
      <c r="M18" s="6"/>
      <c r="N18" s="6"/>
      <c r="O18" s="6"/>
    </row>
    <row r="19" spans="1:15" ht="24.75" customHeight="1" thickBot="1">
      <c r="A19" s="180"/>
      <c r="B19" s="181"/>
      <c r="C19" s="182"/>
      <c r="D19" s="77"/>
      <c r="E19" s="183" t="s">
        <v>27</v>
      </c>
      <c r="F19" s="184"/>
      <c r="G19" s="185"/>
      <c r="H19" s="77">
        <f>'[1]Свод'!P7</f>
        <v>0</v>
      </c>
      <c r="I19" s="186" t="s">
        <v>28</v>
      </c>
      <c r="J19" s="184"/>
      <c r="K19" s="187"/>
      <c r="L19" s="78">
        <f>'[1]Свод'!Q7</f>
        <v>0</v>
      </c>
      <c r="M19" s="6"/>
      <c r="N19" s="6"/>
      <c r="O19" s="6"/>
    </row>
    <row r="20" spans="1:15" ht="12.75">
      <c r="A20" s="19"/>
      <c r="B20" s="19"/>
      <c r="C20" s="19"/>
      <c r="D20" s="20"/>
      <c r="E20" s="21"/>
      <c r="F20" s="21"/>
      <c r="G20" s="21"/>
      <c r="H20" s="20"/>
      <c r="I20" s="22"/>
      <c r="J20" s="21"/>
      <c r="K20" s="21"/>
      <c r="L20" s="20"/>
      <c r="M20" s="6"/>
      <c r="N20" s="6"/>
      <c r="O20" s="6"/>
    </row>
    <row r="21" spans="1:15" ht="18">
      <c r="A21" s="19"/>
      <c r="B21" s="16" t="s">
        <v>29</v>
      </c>
      <c r="C21" s="16" t="s">
        <v>101</v>
      </c>
      <c r="D21" s="23" t="s">
        <v>31</v>
      </c>
      <c r="E21" s="25" t="s">
        <v>118</v>
      </c>
      <c r="F21" s="26" t="s">
        <v>33</v>
      </c>
      <c r="G21" s="26">
        <v>5</v>
      </c>
      <c r="H21" s="27" t="s">
        <v>34</v>
      </c>
      <c r="I21" s="26">
        <v>108</v>
      </c>
      <c r="J21" s="21"/>
      <c r="K21" s="21"/>
      <c r="L21" s="20"/>
      <c r="M21" s="6"/>
      <c r="N21" s="6"/>
      <c r="O21" s="6"/>
    </row>
    <row r="22" spans="1:15" ht="12.75">
      <c r="A22" s="6"/>
      <c r="B22" s="1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161"/>
      <c r="B23" s="188" t="s">
        <v>35</v>
      </c>
      <c r="C23" s="190" t="s">
        <v>36</v>
      </c>
      <c r="D23" s="191"/>
      <c r="E23" s="192"/>
      <c r="F23" s="196" t="s">
        <v>22</v>
      </c>
      <c r="G23" s="197"/>
      <c r="H23" s="190" t="s">
        <v>37</v>
      </c>
      <c r="I23" s="191"/>
      <c r="J23" s="191"/>
      <c r="K23" s="191"/>
      <c r="L23" s="191"/>
      <c r="M23" s="191"/>
      <c r="N23" s="191"/>
      <c r="O23" s="192"/>
    </row>
    <row r="24" spans="1:15" ht="12.75">
      <c r="A24" s="173"/>
      <c r="B24" s="189"/>
      <c r="C24" s="193"/>
      <c r="D24" s="194"/>
      <c r="E24" s="195"/>
      <c r="F24" s="196" t="s">
        <v>38</v>
      </c>
      <c r="G24" s="197"/>
      <c r="H24" s="193"/>
      <c r="I24" s="194"/>
      <c r="J24" s="194"/>
      <c r="K24" s="194"/>
      <c r="L24" s="194"/>
      <c r="M24" s="194"/>
      <c r="N24" s="194"/>
      <c r="O24" s="195"/>
    </row>
    <row r="25" spans="1:15" ht="12.75">
      <c r="A25" s="24">
        <v>1</v>
      </c>
      <c r="B25" s="24">
        <v>2</v>
      </c>
      <c r="C25" s="127">
        <v>3</v>
      </c>
      <c r="D25" s="127"/>
      <c r="E25" s="127"/>
      <c r="F25" s="127">
        <v>4</v>
      </c>
      <c r="G25" s="127"/>
      <c r="H25" s="127">
        <v>5</v>
      </c>
      <c r="I25" s="127"/>
      <c r="J25" s="127"/>
      <c r="K25" s="127"/>
      <c r="L25" s="127"/>
      <c r="M25" s="127"/>
      <c r="N25" s="127"/>
      <c r="O25" s="127"/>
    </row>
    <row r="26" spans="1:15" ht="36">
      <c r="A26" s="28" t="s">
        <v>39</v>
      </c>
      <c r="B26" s="29" t="s">
        <v>40</v>
      </c>
      <c r="C26" s="168">
        <f>F26*2</f>
        <v>353874</v>
      </c>
      <c r="D26" s="168"/>
      <c r="E26" s="168"/>
      <c r="F26" s="168">
        <f>K13</f>
        <v>176937</v>
      </c>
      <c r="G26" s="168"/>
      <c r="H26" s="127"/>
      <c r="I26" s="127"/>
      <c r="J26" s="127"/>
      <c r="K26" s="127"/>
      <c r="L26" s="127"/>
      <c r="M26" s="127"/>
      <c r="N26" s="127"/>
      <c r="O26" s="127"/>
    </row>
    <row r="27" spans="1:15" ht="27">
      <c r="A27" s="28" t="s">
        <v>41</v>
      </c>
      <c r="B27" s="29" t="s">
        <v>42</v>
      </c>
      <c r="C27" s="168">
        <f>F27*2</f>
        <v>353874</v>
      </c>
      <c r="D27" s="168"/>
      <c r="E27" s="168"/>
      <c r="F27" s="168">
        <f>K13</f>
        <v>176937</v>
      </c>
      <c r="G27" s="168"/>
      <c r="H27" s="127"/>
      <c r="I27" s="127"/>
      <c r="J27" s="127"/>
      <c r="K27" s="127"/>
      <c r="L27" s="127"/>
      <c r="M27" s="127"/>
      <c r="N27" s="127"/>
      <c r="O27" s="127"/>
    </row>
    <row r="28" spans="1:15" ht="54">
      <c r="A28" s="28" t="s">
        <v>43</v>
      </c>
      <c r="B28" s="29" t="s">
        <v>44</v>
      </c>
      <c r="C28" s="247" t="s">
        <v>122</v>
      </c>
      <c r="D28" s="248"/>
      <c r="E28" s="249"/>
      <c r="F28" s="168" t="s">
        <v>122</v>
      </c>
      <c r="G28" s="168"/>
      <c r="H28" s="161"/>
      <c r="I28" s="161"/>
      <c r="J28" s="161"/>
      <c r="K28" s="161"/>
      <c r="L28" s="161"/>
      <c r="M28" s="161"/>
      <c r="N28" s="161"/>
      <c r="O28" s="161"/>
    </row>
    <row r="29" spans="1:15" ht="45">
      <c r="A29" s="30" t="s">
        <v>46</v>
      </c>
      <c r="B29" s="29" t="s">
        <v>47</v>
      </c>
      <c r="C29" s="168">
        <f>F29*2</f>
        <v>353874</v>
      </c>
      <c r="D29" s="168"/>
      <c r="E29" s="168"/>
      <c r="F29" s="168">
        <f>F26</f>
        <v>176937</v>
      </c>
      <c r="G29" s="169"/>
      <c r="H29" s="170"/>
      <c r="I29" s="171"/>
      <c r="J29" s="171"/>
      <c r="K29" s="171"/>
      <c r="L29" s="171"/>
      <c r="M29" s="171"/>
      <c r="N29" s="171"/>
      <c r="O29" s="172"/>
    </row>
    <row r="30" spans="1:15" ht="12.75">
      <c r="A30" s="31"/>
      <c r="B30" s="32"/>
      <c r="C30" s="33"/>
      <c r="D30" s="33"/>
      <c r="E30" s="33"/>
      <c r="F30" s="33"/>
      <c r="G30" s="33"/>
      <c r="H30" s="34"/>
      <c r="I30" s="34"/>
      <c r="J30" s="34"/>
      <c r="K30" s="34"/>
      <c r="L30" s="34"/>
      <c r="M30" s="34"/>
      <c r="N30" s="34"/>
      <c r="O30" s="34"/>
    </row>
    <row r="31" spans="1:15" ht="12.75">
      <c r="A31" s="31"/>
      <c r="B31" s="32"/>
      <c r="C31" s="33"/>
      <c r="D31" s="33"/>
      <c r="E31" s="33"/>
      <c r="F31" s="33"/>
      <c r="G31" s="33"/>
      <c r="H31" s="34"/>
      <c r="I31" s="34"/>
      <c r="J31" s="34"/>
      <c r="K31" s="34"/>
      <c r="L31" s="34"/>
      <c r="M31" s="34"/>
      <c r="N31" s="34"/>
      <c r="O31" s="34"/>
    </row>
    <row r="32" spans="1:15" ht="12.75">
      <c r="A32" s="31"/>
      <c r="B32" s="32"/>
      <c r="C32" s="33"/>
      <c r="D32" s="33"/>
      <c r="E32" s="33"/>
      <c r="F32" s="33"/>
      <c r="G32" s="33"/>
      <c r="H32" s="34"/>
      <c r="I32" s="34"/>
      <c r="J32" s="34"/>
      <c r="K32" s="34"/>
      <c r="L32" s="34"/>
      <c r="M32" s="34"/>
      <c r="N32" s="34"/>
      <c r="O32" s="34"/>
    </row>
    <row r="33" spans="1:15" ht="12.75">
      <c r="A33" s="6"/>
      <c r="B33" s="1"/>
      <c r="C33" s="6"/>
      <c r="D33" s="6"/>
      <c r="E33" s="6"/>
      <c r="F33" s="13"/>
      <c r="G33" s="13"/>
      <c r="H33" s="6"/>
      <c r="I33" s="6"/>
      <c r="J33" s="6"/>
      <c r="K33" s="6"/>
      <c r="L33" s="6"/>
      <c r="M33" s="13"/>
      <c r="N33" s="13"/>
      <c r="O33" s="13"/>
    </row>
    <row r="34" spans="1:15" ht="12.75">
      <c r="A34" s="161"/>
      <c r="B34" s="174" t="s">
        <v>35</v>
      </c>
      <c r="C34" s="113" t="s">
        <v>36</v>
      </c>
      <c r="D34" s="111"/>
      <c r="E34" s="110"/>
      <c r="F34" s="176" t="s">
        <v>48</v>
      </c>
      <c r="G34" s="177"/>
      <c r="H34" s="127" t="s">
        <v>22</v>
      </c>
      <c r="I34" s="127"/>
      <c r="J34" s="127"/>
      <c r="K34" s="127"/>
      <c r="L34" s="127"/>
      <c r="M34" s="176" t="s">
        <v>49</v>
      </c>
      <c r="N34" s="178"/>
      <c r="O34" s="177"/>
    </row>
    <row r="35" spans="1:15" ht="12.75">
      <c r="A35" s="173"/>
      <c r="B35" s="175"/>
      <c r="C35" s="121"/>
      <c r="D35" s="122"/>
      <c r="E35" s="123"/>
      <c r="F35" s="165" t="s">
        <v>38</v>
      </c>
      <c r="G35" s="167"/>
      <c r="H35" s="127" t="s">
        <v>50</v>
      </c>
      <c r="I35" s="127"/>
      <c r="J35" s="127" t="s">
        <v>51</v>
      </c>
      <c r="K35" s="127"/>
      <c r="L35" s="127"/>
      <c r="M35" s="165" t="s">
        <v>52</v>
      </c>
      <c r="N35" s="166"/>
      <c r="O35" s="167"/>
    </row>
    <row r="36" spans="1:15" ht="12.75">
      <c r="A36" s="24">
        <v>1</v>
      </c>
      <c r="B36" s="24">
        <v>2</v>
      </c>
      <c r="C36" s="127">
        <v>3</v>
      </c>
      <c r="D36" s="127"/>
      <c r="E36" s="127"/>
      <c r="F36" s="127">
        <v>4</v>
      </c>
      <c r="G36" s="127"/>
      <c r="H36" s="127" t="s">
        <v>53</v>
      </c>
      <c r="I36" s="127"/>
      <c r="J36" s="127" t="s">
        <v>54</v>
      </c>
      <c r="K36" s="127"/>
      <c r="L36" s="127"/>
      <c r="M36" s="127">
        <v>5</v>
      </c>
      <c r="N36" s="127"/>
      <c r="O36" s="127"/>
    </row>
    <row r="37" spans="1:15" ht="12.75">
      <c r="A37" s="162" t="s">
        <v>55</v>
      </c>
      <c r="B37" s="26" t="s">
        <v>56</v>
      </c>
      <c r="C37" s="141">
        <f>C40+C41+C42+C43+C44+C45+C46+C47+C48+C49+C50+C51+C52+C53</f>
        <v>1097071.1</v>
      </c>
      <c r="D37" s="141"/>
      <c r="E37" s="141"/>
      <c r="F37" s="146">
        <f>F40+F41+F42+F43+F44+F45+F46+F47+F48+F49+F50+F51+F52+F53</f>
        <v>548210.43</v>
      </c>
      <c r="G37" s="146"/>
      <c r="H37" s="141">
        <f>H40</f>
        <v>84730.93</v>
      </c>
      <c r="I37" s="141"/>
      <c r="J37" s="141">
        <f>J41+J42+J43+J44+J45+J46+J47+J48+J49+J50+J51+J52+J53</f>
        <v>463479.5</v>
      </c>
      <c r="K37" s="141"/>
      <c r="L37" s="141"/>
      <c r="M37" s="125"/>
      <c r="N37" s="127"/>
      <c r="O37" s="127"/>
    </row>
    <row r="38" spans="1:15" ht="54">
      <c r="A38" s="163"/>
      <c r="B38" s="35" t="s">
        <v>57</v>
      </c>
      <c r="C38" s="160"/>
      <c r="D38" s="160"/>
      <c r="E38" s="160"/>
      <c r="F38" s="164"/>
      <c r="G38" s="164"/>
      <c r="H38" s="160"/>
      <c r="I38" s="160"/>
      <c r="J38" s="160"/>
      <c r="K38" s="160"/>
      <c r="L38" s="160"/>
      <c r="M38" s="161"/>
      <c r="N38" s="161"/>
      <c r="O38" s="161"/>
    </row>
    <row r="39" spans="1:15" ht="12.75">
      <c r="A39" s="36"/>
      <c r="B39" s="37" t="s">
        <v>58</v>
      </c>
      <c r="C39" s="141"/>
      <c r="D39" s="141"/>
      <c r="E39" s="141"/>
      <c r="F39" s="146"/>
      <c r="G39" s="148"/>
      <c r="H39" s="141"/>
      <c r="I39" s="141"/>
      <c r="J39" s="141"/>
      <c r="K39" s="145"/>
      <c r="L39" s="145"/>
      <c r="M39" s="127"/>
      <c r="N39" s="127"/>
      <c r="O39" s="127"/>
    </row>
    <row r="40" spans="1:15" ht="36">
      <c r="A40" s="38" t="s">
        <v>59</v>
      </c>
      <c r="B40" s="37" t="s">
        <v>60</v>
      </c>
      <c r="C40" s="141">
        <v>169461.86</v>
      </c>
      <c r="D40" s="141"/>
      <c r="E40" s="141"/>
      <c r="F40" s="146">
        <v>84730.93</v>
      </c>
      <c r="G40" s="148"/>
      <c r="H40" s="141">
        <f>F40</f>
        <v>84730.93</v>
      </c>
      <c r="I40" s="141"/>
      <c r="J40" s="141"/>
      <c r="K40" s="145"/>
      <c r="L40" s="145"/>
      <c r="M40" s="127"/>
      <c r="N40" s="127"/>
      <c r="O40" s="127"/>
    </row>
    <row r="41" spans="1:15" s="63" customFormat="1" ht="63.75" thickBot="1">
      <c r="A41" s="108" t="s">
        <v>61</v>
      </c>
      <c r="B41" s="64" t="s">
        <v>62</v>
      </c>
      <c r="C41" s="146">
        <v>222972.72</v>
      </c>
      <c r="D41" s="146"/>
      <c r="E41" s="146"/>
      <c r="F41" s="146">
        <v>111486.36</v>
      </c>
      <c r="G41" s="148"/>
      <c r="H41" s="146"/>
      <c r="I41" s="146"/>
      <c r="J41" s="146">
        <f>F41</f>
        <v>111486.36</v>
      </c>
      <c r="K41" s="148"/>
      <c r="L41" s="148"/>
      <c r="M41" s="140"/>
      <c r="N41" s="140"/>
      <c r="O41" s="140"/>
    </row>
    <row r="42" spans="1:15" s="63" customFormat="1" ht="37.5" thickBot="1" thickTop="1">
      <c r="A42" s="106" t="s">
        <v>63</v>
      </c>
      <c r="B42" s="107" t="s">
        <v>64</v>
      </c>
      <c r="C42" s="146">
        <v>36929.18</v>
      </c>
      <c r="D42" s="146"/>
      <c r="E42" s="146"/>
      <c r="F42" s="142">
        <v>18464.59</v>
      </c>
      <c r="G42" s="143"/>
      <c r="H42" s="235"/>
      <c r="I42" s="235"/>
      <c r="J42" s="146">
        <f aca="true" t="shared" si="0" ref="J42:J54">F42</f>
        <v>18464.59</v>
      </c>
      <c r="K42" s="148"/>
      <c r="L42" s="148"/>
      <c r="M42" s="153"/>
      <c r="N42" s="154"/>
      <c r="O42" s="154"/>
    </row>
    <row r="43" spans="1:15" s="63" customFormat="1" ht="37.5" thickBot="1" thickTop="1">
      <c r="A43" s="106" t="s">
        <v>65</v>
      </c>
      <c r="B43" s="107" t="s">
        <v>66</v>
      </c>
      <c r="C43" s="146">
        <v>21938.58</v>
      </c>
      <c r="D43" s="146"/>
      <c r="E43" s="146"/>
      <c r="F43" s="142">
        <v>10969.29</v>
      </c>
      <c r="G43" s="143"/>
      <c r="H43" s="235"/>
      <c r="I43" s="235"/>
      <c r="J43" s="146">
        <f t="shared" si="0"/>
        <v>10969.29</v>
      </c>
      <c r="K43" s="148"/>
      <c r="L43" s="148"/>
      <c r="M43" s="153"/>
      <c r="N43" s="154"/>
      <c r="O43" s="154"/>
    </row>
    <row r="44" spans="1:15" ht="55.5" thickBot="1" thickTop="1">
      <c r="A44" s="39" t="s">
        <v>67</v>
      </c>
      <c r="B44" s="40" t="s">
        <v>68</v>
      </c>
      <c r="C44" s="141">
        <f>F44</f>
        <v>0</v>
      </c>
      <c r="D44" s="141"/>
      <c r="E44" s="141"/>
      <c r="F44" s="142">
        <v>0</v>
      </c>
      <c r="G44" s="143"/>
      <c r="H44" s="242"/>
      <c r="I44" s="242"/>
      <c r="J44" s="141">
        <f t="shared" si="0"/>
        <v>0</v>
      </c>
      <c r="K44" s="145"/>
      <c r="L44" s="145"/>
      <c r="M44" s="246"/>
      <c r="N44" s="173"/>
      <c r="O44" s="173"/>
    </row>
    <row r="45" spans="1:15" s="63" customFormat="1" ht="64.5" thickBot="1" thickTop="1">
      <c r="A45" s="106" t="s">
        <v>69</v>
      </c>
      <c r="B45" s="107" t="s">
        <v>70</v>
      </c>
      <c r="C45" s="146">
        <v>186915.9</v>
      </c>
      <c r="D45" s="146"/>
      <c r="E45" s="146"/>
      <c r="F45" s="142">
        <v>93457.95</v>
      </c>
      <c r="G45" s="143"/>
      <c r="H45" s="235"/>
      <c r="I45" s="235"/>
      <c r="J45" s="146">
        <f t="shared" si="0"/>
        <v>93457.95</v>
      </c>
      <c r="K45" s="148"/>
      <c r="L45" s="148"/>
      <c r="M45" s="153"/>
      <c r="N45" s="154"/>
      <c r="O45" s="154"/>
    </row>
    <row r="46" spans="1:15" ht="73.5" thickBot="1" thickTop="1">
      <c r="A46" s="41" t="s">
        <v>71</v>
      </c>
      <c r="B46" s="37" t="s">
        <v>72</v>
      </c>
      <c r="C46" s="141">
        <v>72836.58</v>
      </c>
      <c r="D46" s="141"/>
      <c r="E46" s="141"/>
      <c r="F46" s="142">
        <v>36418.29</v>
      </c>
      <c r="G46" s="143"/>
      <c r="H46" s="141"/>
      <c r="I46" s="141"/>
      <c r="J46" s="141">
        <f t="shared" si="0"/>
        <v>36418.29</v>
      </c>
      <c r="K46" s="145"/>
      <c r="L46" s="145"/>
      <c r="M46" s="127"/>
      <c r="N46" s="127"/>
      <c r="O46" s="127"/>
    </row>
    <row r="47" spans="1:15" ht="64.5" thickBot="1" thickTop="1">
      <c r="A47" s="41" t="s">
        <v>73</v>
      </c>
      <c r="B47" s="37" t="s">
        <v>74</v>
      </c>
      <c r="C47" s="141">
        <f>F47</f>
        <v>0</v>
      </c>
      <c r="D47" s="141"/>
      <c r="E47" s="141"/>
      <c r="F47" s="142">
        <v>0</v>
      </c>
      <c r="G47" s="143"/>
      <c r="H47" s="141"/>
      <c r="I47" s="141"/>
      <c r="J47" s="141">
        <f t="shared" si="0"/>
        <v>0</v>
      </c>
      <c r="K47" s="145"/>
      <c r="L47" s="145"/>
      <c r="M47" s="127"/>
      <c r="N47" s="127"/>
      <c r="O47" s="127"/>
    </row>
    <row r="48" spans="1:15" ht="55.5" thickBot="1" thickTop="1">
      <c r="A48" s="41" t="s">
        <v>75</v>
      </c>
      <c r="B48" s="37" t="s">
        <v>76</v>
      </c>
      <c r="C48" s="141">
        <f>F48</f>
        <v>0</v>
      </c>
      <c r="D48" s="141"/>
      <c r="E48" s="141"/>
      <c r="F48" s="142">
        <v>0</v>
      </c>
      <c r="G48" s="143"/>
      <c r="H48" s="141"/>
      <c r="I48" s="141"/>
      <c r="J48" s="141">
        <f t="shared" si="0"/>
        <v>0</v>
      </c>
      <c r="K48" s="145"/>
      <c r="L48" s="145"/>
      <c r="M48" s="127"/>
      <c r="N48" s="127"/>
      <c r="O48" s="127"/>
    </row>
    <row r="49" spans="1:15" ht="64.5" thickBot="1" thickTop="1">
      <c r="A49" s="41" t="s">
        <v>77</v>
      </c>
      <c r="B49" s="37" t="s">
        <v>78</v>
      </c>
      <c r="C49" s="141">
        <f>F49</f>
        <v>0</v>
      </c>
      <c r="D49" s="141"/>
      <c r="E49" s="141"/>
      <c r="F49" s="142">
        <v>0</v>
      </c>
      <c r="G49" s="143"/>
      <c r="H49" s="141"/>
      <c r="I49" s="141"/>
      <c r="J49" s="141">
        <f t="shared" si="0"/>
        <v>0</v>
      </c>
      <c r="K49" s="145"/>
      <c r="L49" s="145"/>
      <c r="M49" s="127"/>
      <c r="N49" s="127"/>
      <c r="O49" s="127"/>
    </row>
    <row r="50" spans="1:15" ht="46.5" thickBot="1" thickTop="1">
      <c r="A50" s="41" t="s">
        <v>79</v>
      </c>
      <c r="B50" s="37" t="s">
        <v>80</v>
      </c>
      <c r="C50" s="141">
        <v>13979.92</v>
      </c>
      <c r="D50" s="141"/>
      <c r="E50" s="141"/>
      <c r="F50" s="142">
        <v>6664.84</v>
      </c>
      <c r="G50" s="143"/>
      <c r="H50" s="141"/>
      <c r="I50" s="141"/>
      <c r="J50" s="141">
        <f t="shared" si="0"/>
        <v>6664.84</v>
      </c>
      <c r="K50" s="145"/>
      <c r="L50" s="145"/>
      <c r="M50" s="127"/>
      <c r="N50" s="127"/>
      <c r="O50" s="127"/>
    </row>
    <row r="51" spans="1:15" s="63" customFormat="1" ht="64.5" thickBot="1" thickTop="1">
      <c r="A51" s="66" t="s">
        <v>81</v>
      </c>
      <c r="B51" s="64" t="s">
        <v>82</v>
      </c>
      <c r="C51" s="146">
        <v>107643</v>
      </c>
      <c r="D51" s="146"/>
      <c r="E51" s="146"/>
      <c r="F51" s="142">
        <v>53821.5</v>
      </c>
      <c r="G51" s="143"/>
      <c r="H51" s="146"/>
      <c r="I51" s="146"/>
      <c r="J51" s="146">
        <f t="shared" si="0"/>
        <v>53821.5</v>
      </c>
      <c r="K51" s="148"/>
      <c r="L51" s="148"/>
      <c r="M51" s="140"/>
      <c r="N51" s="140"/>
      <c r="O51" s="140"/>
    </row>
    <row r="52" spans="1:15" s="63" customFormat="1" ht="37.5" thickBot="1" thickTop="1">
      <c r="A52" s="66" t="s">
        <v>83</v>
      </c>
      <c r="B52" s="64" t="s">
        <v>84</v>
      </c>
      <c r="C52" s="146">
        <v>258483.3</v>
      </c>
      <c r="D52" s="146"/>
      <c r="E52" s="146"/>
      <c r="F52" s="142">
        <v>129241.65</v>
      </c>
      <c r="G52" s="143"/>
      <c r="H52" s="146"/>
      <c r="I52" s="146"/>
      <c r="J52" s="146">
        <f t="shared" si="0"/>
        <v>129241.65</v>
      </c>
      <c r="K52" s="148"/>
      <c r="L52" s="148"/>
      <c r="M52" s="140"/>
      <c r="N52" s="140"/>
      <c r="O52" s="140"/>
    </row>
    <row r="53" spans="1:15" ht="46.5" thickBot="1" thickTop="1">
      <c r="A53" s="41" t="s">
        <v>85</v>
      </c>
      <c r="B53" s="37" t="s">
        <v>86</v>
      </c>
      <c r="C53" s="141">
        <v>5910.06</v>
      </c>
      <c r="D53" s="141"/>
      <c r="E53" s="141"/>
      <c r="F53" s="142">
        <v>2955.03</v>
      </c>
      <c r="G53" s="143"/>
      <c r="H53" s="141"/>
      <c r="I53" s="141"/>
      <c r="J53" s="141">
        <f t="shared" si="0"/>
        <v>2955.03</v>
      </c>
      <c r="K53" s="145"/>
      <c r="L53" s="145"/>
      <c r="M53" s="127"/>
      <c r="N53" s="127"/>
      <c r="O53" s="127"/>
    </row>
    <row r="54" spans="1:15" ht="64.5" thickBot="1" thickTop="1">
      <c r="A54" s="42" t="s">
        <v>87</v>
      </c>
      <c r="B54" s="43" t="s">
        <v>88</v>
      </c>
      <c r="C54" s="234">
        <v>0</v>
      </c>
      <c r="D54" s="234"/>
      <c r="E54" s="234"/>
      <c r="F54" s="241">
        <v>0</v>
      </c>
      <c r="G54" s="241"/>
      <c r="H54" s="234"/>
      <c r="I54" s="234"/>
      <c r="J54" s="141">
        <f t="shared" si="0"/>
        <v>0</v>
      </c>
      <c r="K54" s="145"/>
      <c r="L54" s="145"/>
      <c r="M54" s="115"/>
      <c r="N54" s="115"/>
      <c r="O54" s="115"/>
    </row>
    <row r="55" spans="1:15" ht="13.5" thickTop="1">
      <c r="A55" s="44"/>
      <c r="B55" s="45" t="s">
        <v>126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6"/>
    </row>
    <row r="56" spans="1:15" ht="12.75">
      <c r="A56" s="112" t="s">
        <v>89</v>
      </c>
      <c r="B56" s="113" t="s">
        <v>90</v>
      </c>
      <c r="C56" s="111"/>
      <c r="D56" s="111"/>
      <c r="E56" s="111"/>
      <c r="F56" s="111"/>
      <c r="G56" s="110"/>
      <c r="H56" s="124" t="s">
        <v>91</v>
      </c>
      <c r="I56" s="126">
        <v>2906922.74</v>
      </c>
      <c r="J56" s="126"/>
      <c r="K56" s="126" t="s">
        <v>22</v>
      </c>
      <c r="L56" s="126"/>
      <c r="M56" s="126"/>
      <c r="N56" s="126"/>
      <c r="O56" s="126"/>
    </row>
    <row r="57" spans="1:15" ht="12.75">
      <c r="A57" s="112"/>
      <c r="B57" s="121"/>
      <c r="C57" s="122"/>
      <c r="D57" s="122"/>
      <c r="E57" s="122"/>
      <c r="F57" s="122"/>
      <c r="G57" s="123"/>
      <c r="H57" s="124"/>
      <c r="I57" s="126"/>
      <c r="J57" s="126"/>
      <c r="K57" s="126" t="s">
        <v>92</v>
      </c>
      <c r="L57" s="126"/>
      <c r="M57" s="89">
        <f>I56/4</f>
        <v>726730.685</v>
      </c>
      <c r="N57" s="89" t="s">
        <v>16</v>
      </c>
      <c r="O57" s="89">
        <f>M57/3</f>
        <v>242243.56166666668</v>
      </c>
    </row>
    <row r="58" spans="1:15" ht="12.75">
      <c r="A58" s="112"/>
      <c r="B58" s="127" t="s">
        <v>93</v>
      </c>
      <c r="C58" s="127"/>
      <c r="D58" s="127"/>
      <c r="E58" s="127"/>
      <c r="F58" s="127"/>
      <c r="G58" s="127"/>
      <c r="H58" s="41" t="s">
        <v>91</v>
      </c>
      <c r="I58" s="126">
        <v>2610596.4192</v>
      </c>
      <c r="J58" s="126"/>
      <c r="K58" s="126" t="s">
        <v>92</v>
      </c>
      <c r="L58" s="126"/>
      <c r="M58" s="89">
        <v>652649.1048</v>
      </c>
      <c r="N58" s="89" t="s">
        <v>16</v>
      </c>
      <c r="O58" s="89">
        <v>217549.7016</v>
      </c>
    </row>
    <row r="59" spans="1:15" ht="12.75">
      <c r="A59" s="47"/>
      <c r="B59" s="48"/>
      <c r="C59" s="48"/>
      <c r="D59" s="48"/>
      <c r="E59" s="48"/>
      <c r="F59" s="48"/>
      <c r="G59" s="48"/>
      <c r="H59" s="48"/>
      <c r="I59" s="91"/>
      <c r="J59" s="91"/>
      <c r="K59" s="91"/>
      <c r="L59" s="91"/>
      <c r="M59" s="91"/>
      <c r="N59" s="91"/>
      <c r="O59" s="93"/>
    </row>
    <row r="60" spans="1:15" ht="12.75">
      <c r="A60" s="47"/>
      <c r="B60" s="114" t="s">
        <v>94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48"/>
      <c r="O60" s="49"/>
    </row>
    <row r="61" spans="1:15" ht="12.75">
      <c r="A61" s="47"/>
      <c r="B61" s="114" t="s">
        <v>95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48"/>
      <c r="O61" s="49"/>
    </row>
    <row r="62" spans="1:15" ht="12.75">
      <c r="A62" s="47"/>
      <c r="B62" s="114" t="s">
        <v>96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48"/>
      <c r="O62" s="49"/>
    </row>
    <row r="63" spans="1:15" ht="12.75">
      <c r="A63" s="47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</row>
    <row r="64" spans="1:15" s="101" customFormat="1" ht="12.75" customHeight="1">
      <c r="A64" s="97"/>
      <c r="B64" s="129" t="s">
        <v>127</v>
      </c>
      <c r="C64" s="129"/>
      <c r="D64" s="129"/>
      <c r="E64" s="98"/>
      <c r="F64" s="99"/>
      <c r="G64" s="99" t="s">
        <v>128</v>
      </c>
      <c r="H64" s="131" t="s">
        <v>129</v>
      </c>
      <c r="I64" s="132"/>
      <c r="J64" s="98"/>
      <c r="K64" s="98"/>
      <c r="L64" s="98"/>
      <c r="M64" s="98"/>
      <c r="N64" s="98"/>
      <c r="O64" s="100"/>
    </row>
    <row r="65" spans="1:15" s="101" customFormat="1" ht="14.25" customHeight="1">
      <c r="A65" s="97"/>
      <c r="B65" s="129" t="s">
        <v>130</v>
      </c>
      <c r="C65" s="129"/>
      <c r="D65" s="129"/>
      <c r="E65" s="98"/>
      <c r="F65" s="99"/>
      <c r="G65" s="99" t="s">
        <v>128</v>
      </c>
      <c r="H65" s="131" t="s">
        <v>131</v>
      </c>
      <c r="I65" s="132"/>
      <c r="J65" s="98"/>
      <c r="K65" s="98"/>
      <c r="L65" s="98"/>
      <c r="M65" s="98"/>
      <c r="N65" s="98"/>
      <c r="O65" s="100"/>
    </row>
    <row r="66" spans="1:15" ht="12.75">
      <c r="A66" s="47"/>
      <c r="B66" s="48" t="s">
        <v>132</v>
      </c>
      <c r="C66" s="48"/>
      <c r="D66" s="48"/>
      <c r="E66" s="48"/>
      <c r="F66" s="102"/>
      <c r="G66" s="102"/>
      <c r="H66" s="48"/>
      <c r="I66" s="48"/>
      <c r="J66" s="48"/>
      <c r="K66" s="48"/>
      <c r="L66" s="48"/>
      <c r="M66" s="48"/>
      <c r="N66" s="48"/>
      <c r="O66" s="49"/>
    </row>
    <row r="67" spans="1:15" ht="12.75">
      <c r="A67" s="47"/>
      <c r="B67" s="48"/>
      <c r="C67" s="48"/>
      <c r="D67" s="48"/>
      <c r="E67" s="48"/>
      <c r="F67" s="102"/>
      <c r="G67" s="102"/>
      <c r="H67" s="48"/>
      <c r="I67" s="48"/>
      <c r="J67" s="130"/>
      <c r="K67" s="130"/>
      <c r="L67" s="130"/>
      <c r="M67" s="130"/>
      <c r="N67" s="130"/>
      <c r="O67" s="49"/>
    </row>
    <row r="68" spans="1:15" ht="12.75">
      <c r="A68" s="50"/>
      <c r="B68" s="51"/>
      <c r="C68" s="51"/>
      <c r="D68" s="51"/>
      <c r="E68" s="51"/>
      <c r="F68" s="103"/>
      <c r="G68" s="103"/>
      <c r="H68" s="51"/>
      <c r="I68" s="51"/>
      <c r="J68" s="128"/>
      <c r="K68" s="128"/>
      <c r="L68" s="128"/>
      <c r="M68" s="128"/>
      <c r="N68" s="128"/>
      <c r="O68" s="52"/>
    </row>
  </sheetData>
  <sheetProtection/>
  <mergeCells count="170">
    <mergeCell ref="F18:H18"/>
    <mergeCell ref="J1:O1"/>
    <mergeCell ref="J2:O2"/>
    <mergeCell ref="J3:O3"/>
    <mergeCell ref="J4:O4"/>
    <mergeCell ref="A5:O5"/>
    <mergeCell ref="A6:O6"/>
    <mergeCell ref="A7:O7"/>
    <mergeCell ref="A8:O8"/>
    <mergeCell ref="A9:C9"/>
    <mergeCell ref="F9:O9"/>
    <mergeCell ref="A11:M11"/>
    <mergeCell ref="N11:O12"/>
    <mergeCell ref="A12:D13"/>
    <mergeCell ref="E12:F12"/>
    <mergeCell ref="H12:M12"/>
    <mergeCell ref="E13:F13"/>
    <mergeCell ref="A15:B17"/>
    <mergeCell ref="C15:E16"/>
    <mergeCell ref="F15:L15"/>
    <mergeCell ref="F16:H16"/>
    <mergeCell ref="I16:L16"/>
    <mergeCell ref="C17:E17"/>
    <mergeCell ref="F17:H17"/>
    <mergeCell ref="I17:L17"/>
    <mergeCell ref="A19:C19"/>
    <mergeCell ref="E19:G19"/>
    <mergeCell ref="I19:K19"/>
    <mergeCell ref="A23:A24"/>
    <mergeCell ref="B23:B24"/>
    <mergeCell ref="C23:E24"/>
    <mergeCell ref="F23:G23"/>
    <mergeCell ref="H23:O24"/>
    <mergeCell ref="F24:G24"/>
    <mergeCell ref="C25:E25"/>
    <mergeCell ref="F25:G25"/>
    <mergeCell ref="H25:O25"/>
    <mergeCell ref="C26:E26"/>
    <mergeCell ref="F26:G26"/>
    <mergeCell ref="H26:O26"/>
    <mergeCell ref="C27:E27"/>
    <mergeCell ref="F27:G27"/>
    <mergeCell ref="H27:O27"/>
    <mergeCell ref="C28:E28"/>
    <mergeCell ref="F28:G28"/>
    <mergeCell ref="H28:O28"/>
    <mergeCell ref="C29:E29"/>
    <mergeCell ref="F29:G29"/>
    <mergeCell ref="H29:O29"/>
    <mergeCell ref="A34:A35"/>
    <mergeCell ref="B34:B35"/>
    <mergeCell ref="C34:E35"/>
    <mergeCell ref="F34:G34"/>
    <mergeCell ref="H34:L34"/>
    <mergeCell ref="M34:O34"/>
    <mergeCell ref="F35:G35"/>
    <mergeCell ref="H35:I35"/>
    <mergeCell ref="J35:L35"/>
    <mergeCell ref="M35:O35"/>
    <mergeCell ref="C36:E36"/>
    <mergeCell ref="F36:G36"/>
    <mergeCell ref="H36:I36"/>
    <mergeCell ref="J36:L36"/>
    <mergeCell ref="M36:O36"/>
    <mergeCell ref="A37:A38"/>
    <mergeCell ref="C37:E38"/>
    <mergeCell ref="F37:G38"/>
    <mergeCell ref="H37:I38"/>
    <mergeCell ref="J37:L38"/>
    <mergeCell ref="M37:O38"/>
    <mergeCell ref="C39:E39"/>
    <mergeCell ref="F39:G39"/>
    <mergeCell ref="H39:I39"/>
    <mergeCell ref="J39:L39"/>
    <mergeCell ref="M39:O39"/>
    <mergeCell ref="M40:O40"/>
    <mergeCell ref="C41:E41"/>
    <mergeCell ref="F41:G41"/>
    <mergeCell ref="H41:I41"/>
    <mergeCell ref="J41:L41"/>
    <mergeCell ref="M41:O41"/>
    <mergeCell ref="C40:E40"/>
    <mergeCell ref="F40:G40"/>
    <mergeCell ref="H40:I40"/>
    <mergeCell ref="J40:L40"/>
    <mergeCell ref="M42:O42"/>
    <mergeCell ref="C43:E43"/>
    <mergeCell ref="F43:G43"/>
    <mergeCell ref="H43:I43"/>
    <mergeCell ref="J43:L43"/>
    <mergeCell ref="M43:O43"/>
    <mergeCell ref="C42:E42"/>
    <mergeCell ref="F42:G42"/>
    <mergeCell ref="H42:I42"/>
    <mergeCell ref="J42:L42"/>
    <mergeCell ref="M44:O44"/>
    <mergeCell ref="C45:E45"/>
    <mergeCell ref="F45:G45"/>
    <mergeCell ref="H45:I45"/>
    <mergeCell ref="J45:L45"/>
    <mergeCell ref="M45:O45"/>
    <mergeCell ref="C44:E44"/>
    <mergeCell ref="F44:G44"/>
    <mergeCell ref="H44:I44"/>
    <mergeCell ref="J44:L44"/>
    <mergeCell ref="M46:O46"/>
    <mergeCell ref="C47:E47"/>
    <mergeCell ref="F47:G47"/>
    <mergeCell ref="H47:I47"/>
    <mergeCell ref="J47:L47"/>
    <mergeCell ref="M47:O47"/>
    <mergeCell ref="C46:E46"/>
    <mergeCell ref="F46:G46"/>
    <mergeCell ref="H46:I46"/>
    <mergeCell ref="J46:L46"/>
    <mergeCell ref="M48:O48"/>
    <mergeCell ref="C49:E49"/>
    <mergeCell ref="F49:G49"/>
    <mergeCell ref="H49:I49"/>
    <mergeCell ref="J49:L49"/>
    <mergeCell ref="M49:O49"/>
    <mergeCell ref="C48:E48"/>
    <mergeCell ref="F48:G48"/>
    <mergeCell ref="H48:I48"/>
    <mergeCell ref="J48:L48"/>
    <mergeCell ref="M50:O50"/>
    <mergeCell ref="C51:E51"/>
    <mergeCell ref="F51:G51"/>
    <mergeCell ref="H51:I51"/>
    <mergeCell ref="J51:L51"/>
    <mergeCell ref="M51:O51"/>
    <mergeCell ref="C50:E50"/>
    <mergeCell ref="F50:G50"/>
    <mergeCell ref="H50:I50"/>
    <mergeCell ref="J50:L50"/>
    <mergeCell ref="M52:O52"/>
    <mergeCell ref="C53:E53"/>
    <mergeCell ref="F53:G53"/>
    <mergeCell ref="H53:I53"/>
    <mergeCell ref="J53:L53"/>
    <mergeCell ref="M53:O53"/>
    <mergeCell ref="C52:E52"/>
    <mergeCell ref="F52:G52"/>
    <mergeCell ref="H52:I52"/>
    <mergeCell ref="J52:L52"/>
    <mergeCell ref="C54:E54"/>
    <mergeCell ref="F54:G54"/>
    <mergeCell ref="H54:I54"/>
    <mergeCell ref="J54:L54"/>
    <mergeCell ref="K57:L57"/>
    <mergeCell ref="B58:G58"/>
    <mergeCell ref="I58:J58"/>
    <mergeCell ref="K58:L58"/>
    <mergeCell ref="J68:N68"/>
    <mergeCell ref="B62:M62"/>
    <mergeCell ref="B64:D64"/>
    <mergeCell ref="B65:D65"/>
    <mergeCell ref="J67:N67"/>
    <mergeCell ref="H64:I64"/>
    <mergeCell ref="H65:I65"/>
    <mergeCell ref="A18:B18"/>
    <mergeCell ref="C18:E18"/>
    <mergeCell ref="B60:M60"/>
    <mergeCell ref="B61:M61"/>
    <mergeCell ref="M54:O54"/>
    <mergeCell ref="A56:A58"/>
    <mergeCell ref="B56:G57"/>
    <mergeCell ref="H56:H57"/>
    <mergeCell ref="I56:J57"/>
    <mergeCell ref="K56:O56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qqq</cp:lastModifiedBy>
  <cp:lastPrinted>2012-07-20T12:22:33Z</cp:lastPrinted>
  <dcterms:created xsi:type="dcterms:W3CDTF">1996-10-08T23:32:33Z</dcterms:created>
  <dcterms:modified xsi:type="dcterms:W3CDTF">2012-08-06T07:57:41Z</dcterms:modified>
  <cp:category/>
  <cp:version/>
  <cp:contentType/>
  <cp:contentStatus/>
</cp:coreProperties>
</file>